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ЗА САЙТА ФИНАНСОВИ ОТЧЕТИ 2024 – ПОСЛЕДНО\Месечен отчет агрегирани показатели 2024\Месечен отчет за касово изп.на бюджета към 31.10.2024 г\"/>
    </mc:Choice>
  </mc:AlternateContent>
  <bookViews>
    <workbookView xWindow="0" yWindow="0" windowWidth="28800" windowHeight="12330"/>
  </bookViews>
  <sheets>
    <sheet name="OTCHETagregirani pokazateli1024" sheetId="1" r:id="rId1"/>
  </sheets>
  <externalReferences>
    <externalReference r:id="rId2"/>
  </externalReferences>
  <definedNames>
    <definedName name="Date">[1]list!$B$725:$B$736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[1]list!$A$312:$B$722</definedName>
    <definedName name="SMETKA">[1]list!$A$2:$C$7</definedName>
    <definedName name="Z_D568CAA1_2ECB_11D7_B07A_00010309AF38_.wvu.Cols" localSheetId="0" hidden="1">'OTCHETagregirani pokazateli1024'!$P:$Q,'OTCHETagregirani pokazateli1024'!$S:$T,'OTCHETagregirani pokazateli1024'!$V:$W,'OTCHETagregirani pokazateli1024'!$Y:$Z,'OTCHETagregirani pokazateli1024'!#REF!,'OTCHETagregirani pokazateli1024'!#REF!,'OTCHETagregirani pokazateli1024'!#REF!,'OTCHETagregirani pokazateli1024'!#REF!,'OTCHETagregirani pokazateli1024'!#REF!,'OTCHETagregirani pokazateli1024'!#REF!,'OTCHETagregirani pokazateli1024'!#REF!,'OTCHETagregirani pokazateli1024'!#REF!</definedName>
    <definedName name="Z_D568CAA1_2ECB_11D7_B07A_00010309AF38_.wvu.PrintArea" localSheetId="0" hidden="1">'OTCHETagregirani pokazateli1024'!$B$1:$N$114</definedName>
    <definedName name="Z_D568CAA1_2ECB_11D7_B07A_00010309AF38_.wvu.Rows" localSheetId="0" hidden="1">'OTCHETagregirani pokazateli1024'!$55:$55,'OTCHETagregirani pokazateli1024'!$62:$62,'OTCHETagregirani pokazateli1024'!#REF!,'OTCHETagregirani pokazateli1024'!#REF!</definedName>
    <definedName name="_xlnm.Print_Area" localSheetId="0">'OTCHETagregirani pokazateli1024'!$B$8:$O$113</definedName>
    <definedName name="_xlnm.Print_Titles" localSheetId="0">'OTCHETagregirani pokazateli1024'!$17:$20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G23" i="1"/>
  <c r="H23" i="1"/>
  <c r="I23" i="1"/>
  <c r="F23" i="1" s="1"/>
  <c r="J23" i="1"/>
  <c r="F24" i="1"/>
  <c r="K25" i="1"/>
  <c r="K22" i="1" s="1"/>
  <c r="L25" i="1"/>
  <c r="L22" i="1" s="1"/>
  <c r="M25" i="1"/>
  <c r="M22" i="1" s="1"/>
  <c r="E26" i="1"/>
  <c r="G26" i="1"/>
  <c r="H26" i="1"/>
  <c r="I26" i="1"/>
  <c r="J26" i="1"/>
  <c r="E27" i="1"/>
  <c r="G27" i="1"/>
  <c r="F27" i="1" s="1"/>
  <c r="H27" i="1"/>
  <c r="I27" i="1"/>
  <c r="J27" i="1"/>
  <c r="E28" i="1"/>
  <c r="G28" i="1"/>
  <c r="F28" i="1" s="1"/>
  <c r="H28" i="1"/>
  <c r="I28" i="1"/>
  <c r="J28" i="1"/>
  <c r="E29" i="1"/>
  <c r="G29" i="1"/>
  <c r="H29" i="1"/>
  <c r="I29" i="1"/>
  <c r="J29" i="1"/>
  <c r="E30" i="1"/>
  <c r="G30" i="1"/>
  <c r="H30" i="1"/>
  <c r="I30" i="1"/>
  <c r="J30" i="1"/>
  <c r="E31" i="1"/>
  <c r="G31" i="1"/>
  <c r="H31" i="1"/>
  <c r="I31" i="1"/>
  <c r="J31" i="1"/>
  <c r="E32" i="1"/>
  <c r="G32" i="1"/>
  <c r="F32" i="1" s="1"/>
  <c r="H32" i="1"/>
  <c r="I32" i="1"/>
  <c r="J32" i="1"/>
  <c r="E33" i="1"/>
  <c r="G33" i="1"/>
  <c r="G25" i="1" s="1"/>
  <c r="H33" i="1"/>
  <c r="I33" i="1"/>
  <c r="J33" i="1"/>
  <c r="F34" i="1"/>
  <c r="F35" i="1"/>
  <c r="E36" i="1"/>
  <c r="G36" i="1"/>
  <c r="H36" i="1"/>
  <c r="I36" i="1"/>
  <c r="J36" i="1"/>
  <c r="E37" i="1"/>
  <c r="G37" i="1"/>
  <c r="H37" i="1"/>
  <c r="I37" i="1"/>
  <c r="J37" i="1"/>
  <c r="K38" i="1"/>
  <c r="L38" i="1"/>
  <c r="M38" i="1"/>
  <c r="E40" i="1"/>
  <c r="G40" i="1"/>
  <c r="H40" i="1"/>
  <c r="H39" i="1" s="1"/>
  <c r="I40" i="1"/>
  <c r="J40" i="1"/>
  <c r="J39" i="1" s="1"/>
  <c r="J38" i="1" s="1"/>
  <c r="E41" i="1"/>
  <c r="G41" i="1"/>
  <c r="G39" i="1" s="1"/>
  <c r="H41" i="1"/>
  <c r="I41" i="1"/>
  <c r="J41" i="1"/>
  <c r="E42" i="1"/>
  <c r="G42" i="1"/>
  <c r="H42" i="1"/>
  <c r="I42" i="1"/>
  <c r="J42" i="1"/>
  <c r="E43" i="1"/>
  <c r="G43" i="1"/>
  <c r="H43" i="1"/>
  <c r="I43" i="1"/>
  <c r="J43" i="1"/>
  <c r="E44" i="1"/>
  <c r="G44" i="1"/>
  <c r="H44" i="1"/>
  <c r="I44" i="1"/>
  <c r="J44" i="1"/>
  <c r="E45" i="1"/>
  <c r="G45" i="1"/>
  <c r="F45" i="1" s="1"/>
  <c r="H45" i="1"/>
  <c r="I45" i="1"/>
  <c r="J45" i="1"/>
  <c r="E46" i="1"/>
  <c r="G46" i="1"/>
  <c r="H46" i="1"/>
  <c r="I46" i="1"/>
  <c r="J46" i="1"/>
  <c r="E47" i="1"/>
  <c r="G47" i="1"/>
  <c r="F47" i="1" s="1"/>
  <c r="H47" i="1"/>
  <c r="I47" i="1"/>
  <c r="J47" i="1"/>
  <c r="E48" i="1"/>
  <c r="G48" i="1"/>
  <c r="H48" i="1"/>
  <c r="F48" i="1" s="1"/>
  <c r="I48" i="1"/>
  <c r="J48" i="1"/>
  <c r="E49" i="1"/>
  <c r="G49" i="1"/>
  <c r="H49" i="1"/>
  <c r="I49" i="1"/>
  <c r="J49" i="1"/>
  <c r="E50" i="1"/>
  <c r="G50" i="1"/>
  <c r="H50" i="1"/>
  <c r="I50" i="1"/>
  <c r="J50" i="1"/>
  <c r="E51" i="1"/>
  <c r="G51" i="1"/>
  <c r="H51" i="1"/>
  <c r="I51" i="1"/>
  <c r="J51" i="1"/>
  <c r="E52" i="1"/>
  <c r="G52" i="1"/>
  <c r="H52" i="1"/>
  <c r="I52" i="1"/>
  <c r="J52" i="1"/>
  <c r="E53" i="1"/>
  <c r="G53" i="1"/>
  <c r="F53" i="1" s="1"/>
  <c r="H53" i="1"/>
  <c r="I53" i="1"/>
  <c r="J53" i="1"/>
  <c r="E54" i="1"/>
  <c r="G54" i="1"/>
  <c r="H54" i="1"/>
  <c r="I54" i="1"/>
  <c r="J54" i="1"/>
  <c r="E55" i="1"/>
  <c r="G55" i="1"/>
  <c r="F55" i="1" s="1"/>
  <c r="H55" i="1"/>
  <c r="I55" i="1"/>
  <c r="J55" i="1"/>
  <c r="K56" i="1"/>
  <c r="L56" i="1"/>
  <c r="M56" i="1"/>
  <c r="E57" i="1"/>
  <c r="G57" i="1"/>
  <c r="H57" i="1"/>
  <c r="I57" i="1"/>
  <c r="I56" i="1" s="1"/>
  <c r="J57" i="1"/>
  <c r="E58" i="1"/>
  <c r="E56" i="1" s="1"/>
  <c r="G58" i="1"/>
  <c r="F58" i="1" s="1"/>
  <c r="H58" i="1"/>
  <c r="I58" i="1"/>
  <c r="J58" i="1"/>
  <c r="E59" i="1"/>
  <c r="G59" i="1"/>
  <c r="H59" i="1"/>
  <c r="I59" i="1"/>
  <c r="J59" i="1"/>
  <c r="E60" i="1"/>
  <c r="G60" i="1"/>
  <c r="H60" i="1"/>
  <c r="I60" i="1"/>
  <c r="F60" i="1" s="1"/>
  <c r="J60" i="1"/>
  <c r="F61" i="1"/>
  <c r="E62" i="1"/>
  <c r="G62" i="1"/>
  <c r="F62" i="1" s="1"/>
  <c r="H62" i="1"/>
  <c r="I62" i="1"/>
  <c r="J62" i="1"/>
  <c r="E63" i="1"/>
  <c r="G63" i="1"/>
  <c r="H63" i="1"/>
  <c r="I63" i="1"/>
  <c r="J63" i="1"/>
  <c r="F67" i="1"/>
  <c r="E69" i="1"/>
  <c r="G69" i="1"/>
  <c r="G68" i="1" s="1"/>
  <c r="H69" i="1"/>
  <c r="I69" i="1"/>
  <c r="J69" i="1"/>
  <c r="J68" i="1" s="1"/>
  <c r="K69" i="1"/>
  <c r="K68" i="1" s="1"/>
  <c r="L69" i="1"/>
  <c r="L68" i="1" s="1"/>
  <c r="M69" i="1"/>
  <c r="M68" i="1" s="1"/>
  <c r="E70" i="1"/>
  <c r="G70" i="1"/>
  <c r="H70" i="1"/>
  <c r="I70" i="1"/>
  <c r="J70" i="1"/>
  <c r="K70" i="1"/>
  <c r="L70" i="1"/>
  <c r="M70" i="1"/>
  <c r="E71" i="1"/>
  <c r="G71" i="1"/>
  <c r="H71" i="1"/>
  <c r="I71" i="1"/>
  <c r="J71" i="1"/>
  <c r="K71" i="1"/>
  <c r="L71" i="1"/>
  <c r="M71" i="1"/>
  <c r="E72" i="1"/>
  <c r="G72" i="1"/>
  <c r="H72" i="1"/>
  <c r="F72" i="1" s="1"/>
  <c r="I72" i="1"/>
  <c r="J72" i="1"/>
  <c r="K72" i="1"/>
  <c r="L72" i="1"/>
  <c r="M72" i="1"/>
  <c r="E73" i="1"/>
  <c r="G73" i="1"/>
  <c r="H73" i="1"/>
  <c r="I73" i="1"/>
  <c r="J73" i="1"/>
  <c r="K73" i="1"/>
  <c r="L73" i="1"/>
  <c r="M73" i="1"/>
  <c r="E74" i="1"/>
  <c r="G74" i="1"/>
  <c r="H74" i="1"/>
  <c r="I74" i="1"/>
  <c r="J74" i="1"/>
  <c r="K74" i="1"/>
  <c r="L74" i="1"/>
  <c r="M74" i="1"/>
  <c r="E75" i="1"/>
  <c r="G75" i="1"/>
  <c r="H75" i="1"/>
  <c r="I75" i="1"/>
  <c r="J75" i="1"/>
  <c r="K75" i="1"/>
  <c r="L75" i="1"/>
  <c r="M75" i="1"/>
  <c r="E76" i="1"/>
  <c r="G76" i="1"/>
  <c r="H76" i="1"/>
  <c r="I76" i="1"/>
  <c r="J76" i="1"/>
  <c r="K76" i="1"/>
  <c r="L76" i="1"/>
  <c r="M76" i="1"/>
  <c r="I77" i="1"/>
  <c r="K77" i="1"/>
  <c r="L77" i="1"/>
  <c r="M77" i="1"/>
  <c r="E78" i="1"/>
  <c r="G78" i="1"/>
  <c r="H78" i="1"/>
  <c r="I78" i="1"/>
  <c r="J78" i="1"/>
  <c r="E79" i="1"/>
  <c r="G79" i="1"/>
  <c r="H79" i="1"/>
  <c r="I79" i="1"/>
  <c r="J79" i="1"/>
  <c r="E80" i="1"/>
  <c r="G80" i="1"/>
  <c r="H80" i="1"/>
  <c r="I80" i="1"/>
  <c r="J80" i="1"/>
  <c r="F81" i="1"/>
  <c r="E82" i="1"/>
  <c r="E77" i="1" s="1"/>
  <c r="G82" i="1"/>
  <c r="H82" i="1"/>
  <c r="I82" i="1"/>
  <c r="J82" i="1"/>
  <c r="E83" i="1"/>
  <c r="G83" i="1"/>
  <c r="F83" i="1" s="1"/>
  <c r="H83" i="1"/>
  <c r="I83" i="1"/>
  <c r="J83" i="1"/>
  <c r="E84" i="1"/>
  <c r="G84" i="1"/>
  <c r="H84" i="1"/>
  <c r="I84" i="1"/>
  <c r="J84" i="1"/>
  <c r="E85" i="1"/>
  <c r="G85" i="1"/>
  <c r="F85" i="1" s="1"/>
  <c r="H85" i="1"/>
  <c r="I85" i="1"/>
  <c r="J85" i="1"/>
  <c r="K86" i="1"/>
  <c r="L86" i="1"/>
  <c r="M86" i="1"/>
  <c r="E87" i="1"/>
  <c r="G87" i="1"/>
  <c r="H87" i="1"/>
  <c r="I87" i="1"/>
  <c r="I86" i="1" s="1"/>
  <c r="J87" i="1"/>
  <c r="E88" i="1"/>
  <c r="E86" i="1" s="1"/>
  <c r="G88" i="1"/>
  <c r="F88" i="1" s="1"/>
  <c r="H88" i="1"/>
  <c r="I88" i="1"/>
  <c r="J88" i="1"/>
  <c r="J86" i="1" s="1"/>
  <c r="E89" i="1"/>
  <c r="G89" i="1"/>
  <c r="H89" i="1"/>
  <c r="I89" i="1"/>
  <c r="J89" i="1"/>
  <c r="E90" i="1"/>
  <c r="G90" i="1"/>
  <c r="H90" i="1"/>
  <c r="I90" i="1"/>
  <c r="F90" i="1" s="1"/>
  <c r="J90" i="1"/>
  <c r="E91" i="1"/>
  <c r="G91" i="1"/>
  <c r="H91" i="1"/>
  <c r="I91" i="1"/>
  <c r="J91" i="1"/>
  <c r="E92" i="1"/>
  <c r="G92" i="1"/>
  <c r="H92" i="1"/>
  <c r="F92" i="1" s="1"/>
  <c r="I92" i="1"/>
  <c r="J92" i="1"/>
  <c r="E93" i="1"/>
  <c r="G93" i="1"/>
  <c r="H93" i="1"/>
  <c r="I93" i="1"/>
  <c r="J93" i="1"/>
  <c r="E94" i="1"/>
  <c r="G94" i="1"/>
  <c r="H94" i="1"/>
  <c r="I94" i="1"/>
  <c r="J94" i="1"/>
  <c r="E95" i="1"/>
  <c r="G95" i="1"/>
  <c r="H95" i="1"/>
  <c r="I95" i="1"/>
  <c r="J95" i="1"/>
  <c r="E96" i="1"/>
  <c r="G96" i="1"/>
  <c r="F96" i="1" s="1"/>
  <c r="H96" i="1"/>
  <c r="I96" i="1"/>
  <c r="J96" i="1"/>
  <c r="B107" i="1"/>
  <c r="G107" i="1"/>
  <c r="H107" i="1"/>
  <c r="J107" i="1"/>
  <c r="E110" i="1"/>
  <c r="E114" i="1"/>
  <c r="I114" i="1"/>
  <c r="I68" i="1" l="1"/>
  <c r="I66" i="1" s="1"/>
  <c r="H38" i="1"/>
  <c r="F37" i="1"/>
  <c r="J25" i="1"/>
  <c r="F89" i="1"/>
  <c r="F75" i="1"/>
  <c r="F74" i="1"/>
  <c r="F73" i="1"/>
  <c r="H68" i="1"/>
  <c r="H66" i="1" s="1"/>
  <c r="F59" i="1"/>
  <c r="J56" i="1"/>
  <c r="F40" i="1"/>
  <c r="F31" i="1"/>
  <c r="F26" i="1"/>
  <c r="F25" i="1" s="1"/>
  <c r="F22" i="1" s="1"/>
  <c r="F70" i="1"/>
  <c r="E39" i="1"/>
  <c r="E38" i="1" s="1"/>
  <c r="H86" i="1"/>
  <c r="F80" i="1"/>
  <c r="E68" i="1"/>
  <c r="H56" i="1"/>
  <c r="F54" i="1"/>
  <c r="F46" i="1"/>
  <c r="F29" i="1"/>
  <c r="F93" i="1"/>
  <c r="G86" i="1"/>
  <c r="H77" i="1"/>
  <c r="G56" i="1"/>
  <c r="F52" i="1"/>
  <c r="F49" i="1"/>
  <c r="G38" i="1"/>
  <c r="F30" i="1"/>
  <c r="E25" i="1"/>
  <c r="E22" i="1" s="1"/>
  <c r="E64" i="1" s="1"/>
  <c r="F84" i="1"/>
  <c r="F71" i="1"/>
  <c r="F43" i="1"/>
  <c r="F82" i="1"/>
  <c r="G77" i="1"/>
  <c r="F44" i="1"/>
  <c r="M64" i="1"/>
  <c r="F51" i="1"/>
  <c r="H25" i="1"/>
  <c r="F94" i="1"/>
  <c r="F79" i="1"/>
  <c r="K66" i="1"/>
  <c r="G22" i="1"/>
  <c r="G64" i="1" s="1"/>
  <c r="L64" i="1"/>
  <c r="F95" i="1"/>
  <c r="J77" i="1"/>
  <c r="J66" i="1" s="1"/>
  <c r="F91" i="1"/>
  <c r="F76" i="1"/>
  <c r="F63" i="1"/>
  <c r="F50" i="1"/>
  <c r="F42" i="1"/>
  <c r="I39" i="1"/>
  <c r="I38" i="1" s="1"/>
  <c r="F36" i="1"/>
  <c r="K64" i="1"/>
  <c r="K65" i="1" s="1"/>
  <c r="M66" i="1"/>
  <c r="L66" i="1"/>
  <c r="J22" i="1"/>
  <c r="J64" i="1" s="1"/>
  <c r="G66" i="1"/>
  <c r="E66" i="1"/>
  <c r="H22" i="1"/>
  <c r="H64" i="1" s="1"/>
  <c r="F41" i="1"/>
  <c r="F39" i="1" s="1"/>
  <c r="F78" i="1"/>
  <c r="F77" i="1" s="1"/>
  <c r="F33" i="1"/>
  <c r="I25" i="1"/>
  <c r="I22" i="1" s="1"/>
  <c r="I64" i="1" s="1"/>
  <c r="F69" i="1"/>
  <c r="F87" i="1"/>
  <c r="F86" i="1" s="1"/>
  <c r="F57" i="1"/>
  <c r="F56" i="1" s="1"/>
  <c r="F68" i="1" l="1"/>
  <c r="L65" i="1"/>
  <c r="F38" i="1"/>
  <c r="M65" i="1"/>
  <c r="F64" i="1"/>
  <c r="G65" i="1"/>
  <c r="G105" i="1"/>
  <c r="H105" i="1"/>
  <c r="H65" i="1"/>
  <c r="J105" i="1"/>
  <c r="J65" i="1"/>
  <c r="I105" i="1"/>
  <c r="I65" i="1"/>
  <c r="F66" i="1"/>
  <c r="E65" i="1"/>
  <c r="E105" i="1"/>
  <c r="F65" i="1" l="1"/>
  <c r="B105" i="1" s="1"/>
  <c r="F105" i="1"/>
  <c r="B65" i="1" l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<sst xmlns="http://schemas.openxmlformats.org/spreadsheetml/2006/main" count="247" uniqueCount="175">
  <si>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</si>
  <si>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</si>
  <si>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</si>
  <si>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</si>
  <si>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</si>
  <si>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</si>
  <si>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</si>
  <si>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</si>
  <si>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</si>
  <si>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</si>
  <si>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</si>
  <si>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</si>
  <si>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</si>
  <si>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</si>
  <si>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</si>
  <si>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</si>
  <si>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</si>
  <si>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</si>
  <si>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</si>
  <si>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</si>
  <si>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</si>
  <si>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</si>
  <si>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</si>
  <si>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</si>
  <si>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</si>
  <si>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</si>
  <si>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</si>
  <si>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</si>
  <si>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</si>
  <si>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</si>
  <si>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</si>
  <si>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</si>
  <si>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</si>
  <si>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</si>
  <si>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</si>
  <si>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</si>
  <si>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</si>
  <si>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</si>
  <si>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</si>
  <si>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</si>
  <si>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</si>
  <si>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</si>
  <si>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</si>
  <si>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</si>
  <si>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</si>
  <si>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</si>
  <si>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</si>
  <si>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</si>
  <si>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</si>
  <si>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</si>
  <si>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</si>
  <si>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</si>
  <si>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</si>
  <si>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</si>
  <si>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</si>
  <si>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</si>
  <si>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</si>
  <si>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</si>
  <si>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</si>
  <si>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</si>
  <si>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</si>
  <si>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</si>
  <si>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</si>
  <si>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</si>
  <si>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</si>
  <si>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</si>
  <si>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</si>
  <si>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</si>
  <si>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</si>
  <si>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</si>
  <si>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</si>
  <si>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</si>
  <si>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</si>
  <si>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</si>
  <si>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</si>
  <si>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</si>
  <si>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</si>
  <si>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</si>
  <si>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</si>
  <si>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</si>
  <si>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</si>
  <si>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</si>
  <si>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</si>
  <si>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</si>
  <si>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</si>
  <si>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</si>
  <si>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</si>
  <si>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</si>
  <si>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</si>
  <si>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</si>
  <si>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</si>
  <si>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</si>
  <si>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</si>
  <si>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</si>
  <si>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</si>
  <si>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</si>
  <si>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</si>
  <si>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</si>
  <si>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</si>
  <si>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</si>
  <si>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</si>
  <si>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</si>
  <si>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</si>
  <si>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</si>
  <si>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</si>
  <si>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</si>
  <si>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</si>
  <si>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</si>
  <si>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</si>
  <si>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</si>
  <si>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</si>
  <si>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</si>
  <si>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</si>
  <si>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</si>
  <si>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</si>
  <si>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</si>
  <si>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</si>
  <si>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</si>
  <si>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</si>
  <si>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</si>
  <si>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</si>
  <si>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</si>
  <si>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</si>
  <si>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</si>
  <si>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</si>
  <si>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</si>
  <si>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</si>
  <si>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</si>
  <si>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</si>
  <si>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</si>
  <si>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</si>
  <si>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</si>
  <si>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</si>
  <si>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</si>
  <si>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</si>
  <si>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</si>
  <si>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</si>
  <si>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</si>
  <si>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</si>
  <si>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</si>
  <si>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</si>
  <si>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</si>
  <si>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</si>
  <si>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</si>
  <si>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</si>
  <si>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</si>
  <si>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</si>
  <si>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</si>
  <si>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</si>
  <si>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</si>
  <si>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</si>
  <si>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</si>
  <si>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</si>
  <si>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</si>
  <si>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</si>
  <si>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</si>
  <si>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</si>
  <si>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</si>
  <si>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</si>
  <si>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</si>
  <si>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</si>
  <si>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</si>
  <si>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</si>
  <si>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</si>
  <si>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</si>
  <si>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2024 г.</t>
  </si>
  <si>
    <t>Годишен         уточнен план                           2024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</si>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</sst>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  <xf numFmtId="1" fontId="33" fillId="5" borderId="112" xfId="2" applyNumberFormat="1" applyFont="1" applyFill="1" applyBorder="1" applyAlignment="1" applyProtection="1">
      <alignment horizontal="center" vertic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right" vertical="top" wrapText="1"/>
    </xf>
    <xf numFmtId="3" fontId="7" fillId="3" borderId="1" xfId="0" applyNumberFormat="1" applyFont="1" applyFill="1" applyBorder="1" applyAlignment="1" applyProtection="1">
      <alignment horizontal="center" vertical="center"/>
    </xf>
    <xf numFmtId="0" fontId="12" fillId="3" borderId="3" xfId="2" applyFont="1" applyFill="1" applyBorder="1" applyAlignment="1" applyProtection="1">
      <alignment horizontal="center" vertical="center"/>
    </xf>
    <xf numFmtId="0" fontId="28" fillId="8" borderId="93" xfId="2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27" fillId="8" borderId="93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</cellXfs>
  <cellStyles count="5">
    <cellStyle name="Normal 2" xfId="2"/>
    <cellStyle name="Normal_B3_2013" xfId="4"/>
    <cellStyle name="Normal_BIN 7301,7311 and 6301" xfId="3"/>
    <cellStyle name="Запетая" xfId="1" builtinId="3"/>
    <cellStyle name="Нормален" xfId="0" builtinId="0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9" formatCode="0000"/>
    </dxf>
    <dxf>
      <numFmt numFmtId="170" formatCode="0000&quot; &quot;0000"/>
    </dxf>
    <dxf>
      <numFmt numFmtId="171" formatCode="0000&quot; &quot;0000&quot; &quot;0000"/>
    </dxf>
    <dxf>
      <numFmt numFmtId="172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73" formatCode="#,##0;\(#,##0\)"/>
      <fill>
        <patternFill>
          <bgColor rgb="FFFF0000"/>
        </patternFill>
      </fill>
    </dxf>
    <dxf>
      <font>
        <color rgb="FFFFFF00"/>
      </font>
      <numFmt numFmtId="173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atia\Katia\2024\&#1052;&#1077;&#1089;&#1077;&#1095;&#1085;&#1080;%20&#1086;&#1090;&#1095;&#1077;&#1090;&#1080;%202024%20&#1075;\&#1084;.10.24\06_RIOSV_Vratsa_B1_2024_10_PR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РЕГИОНАЛНА ИНСПЕКЦИЯ ПО ОКОЛНАТА СРЕДА И ВОДИТЕ - ВРАЦА</v>
          </cell>
          <cell r="F9">
            <v>45596</v>
          </cell>
          <cell r="H9">
            <v>193955</v>
          </cell>
          <cell r="I9">
            <v>191060003</v>
          </cell>
        </row>
        <row r="12">
          <cell r="B12" t="str">
            <v>Министерство на околната среда и водите</v>
          </cell>
          <cell r="E12" t="str">
            <v>код по ЕБК:</v>
          </cell>
          <cell r="F12" t="str">
            <v>1900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7">
          <cell r="G77">
            <v>0</v>
          </cell>
          <cell r="H77">
            <v>0</v>
          </cell>
          <cell r="I77">
            <v>0</v>
          </cell>
        </row>
        <row r="78">
          <cell r="G78">
            <v>0</v>
          </cell>
          <cell r="H78">
            <v>0</v>
          </cell>
          <cell r="I78">
            <v>0</v>
          </cell>
        </row>
        <row r="90">
          <cell r="E90">
            <v>25000</v>
          </cell>
          <cell r="G90">
            <v>40350</v>
          </cell>
          <cell r="H90">
            <v>0</v>
          </cell>
          <cell r="I90">
            <v>7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6">
          <cell r="E106">
            <v>10000</v>
          </cell>
          <cell r="G106">
            <v>1605</v>
          </cell>
          <cell r="H106">
            <v>0</v>
          </cell>
          <cell r="I106">
            <v>0</v>
          </cell>
          <cell r="J106">
            <v>0</v>
          </cell>
        </row>
        <row r="110">
          <cell r="E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-7548</v>
          </cell>
        </row>
        <row r="119"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3">
          <cell r="E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35">
          <cell r="G135">
            <v>0</v>
          </cell>
        </row>
        <row r="137"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9"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8"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87">
          <cell r="E187">
            <v>596116</v>
          </cell>
          <cell r="G187">
            <v>485585</v>
          </cell>
          <cell r="H187">
            <v>0</v>
          </cell>
          <cell r="I187">
            <v>0</v>
          </cell>
          <cell r="J187">
            <v>61970</v>
          </cell>
        </row>
        <row r="190">
          <cell r="E190">
            <v>39140</v>
          </cell>
          <cell r="G190">
            <v>29329</v>
          </cell>
          <cell r="H190">
            <v>0</v>
          </cell>
          <cell r="I190">
            <v>50</v>
          </cell>
          <cell r="J190">
            <v>4586</v>
          </cell>
        </row>
        <row r="196">
          <cell r="E196">
            <v>188440</v>
          </cell>
          <cell r="G196">
            <v>0</v>
          </cell>
          <cell r="H196">
            <v>0</v>
          </cell>
          <cell r="I196">
            <v>0</v>
          </cell>
          <cell r="J196">
            <v>169688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132540</v>
          </cell>
          <cell r="G205">
            <v>71345</v>
          </cell>
          <cell r="H205">
            <v>0</v>
          </cell>
          <cell r="I205">
            <v>2738</v>
          </cell>
          <cell r="J205">
            <v>0</v>
          </cell>
        </row>
        <row r="223">
          <cell r="E223">
            <v>9419</v>
          </cell>
          <cell r="G223">
            <v>6565</v>
          </cell>
          <cell r="H223">
            <v>0</v>
          </cell>
          <cell r="I223">
            <v>348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6">
          <cell r="E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51">
          <cell r="E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E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E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</row>
        <row r="268">
          <cell r="E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79">
          <cell r="E279">
            <v>4290</v>
          </cell>
          <cell r="G279">
            <v>4250</v>
          </cell>
          <cell r="H279">
            <v>0</v>
          </cell>
          <cell r="I279">
            <v>0</v>
          </cell>
          <cell r="J279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1">
          <cell r="E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E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64">
          <cell r="E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</row>
        <row r="378">
          <cell r="E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</row>
        <row r="386">
          <cell r="E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4">
          <cell r="E394">
            <v>934945</v>
          </cell>
          <cell r="G394">
            <v>-36129</v>
          </cell>
          <cell r="H394">
            <v>0</v>
          </cell>
          <cell r="I394">
            <v>0</v>
          </cell>
          <cell r="J394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9">
          <cell r="E409">
            <v>0</v>
          </cell>
          <cell r="G409">
            <v>600857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15">
          <cell r="E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236244</v>
          </cell>
        </row>
        <row r="428">
          <cell r="G428">
            <v>0</v>
          </cell>
        </row>
        <row r="429">
          <cell r="E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</row>
        <row r="464">
          <cell r="E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</row>
        <row r="474">
          <cell r="E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</row>
        <row r="482">
          <cell r="G482">
            <v>0</v>
          </cell>
          <cell r="H482">
            <v>0</v>
          </cell>
        </row>
        <row r="483">
          <cell r="G483">
            <v>0</v>
          </cell>
          <cell r="H483">
            <v>0</v>
          </cell>
        </row>
        <row r="494">
          <cell r="G494">
            <v>0</v>
          </cell>
          <cell r="H494">
            <v>0</v>
          </cell>
        </row>
        <row r="496">
          <cell r="G496">
            <v>0</v>
          </cell>
          <cell r="H496">
            <v>0</v>
          </cell>
        </row>
        <row r="500">
          <cell r="E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</row>
        <row r="506">
          <cell r="E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15">
          <cell r="E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</row>
        <row r="519">
          <cell r="E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27">
          <cell r="E527">
            <v>0</v>
          </cell>
          <cell r="G527">
            <v>-6480</v>
          </cell>
          <cell r="H527">
            <v>0</v>
          </cell>
          <cell r="I527">
            <v>0</v>
          </cell>
          <cell r="J527">
            <v>7548</v>
          </cell>
        </row>
        <row r="534">
          <cell r="E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</row>
        <row r="539">
          <cell r="E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</row>
        <row r="547">
          <cell r="E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</row>
        <row r="570">
          <cell r="H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I571">
            <v>0</v>
          </cell>
          <cell r="J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G575">
            <v>0</v>
          </cell>
          <cell r="H575">
            <v>0</v>
          </cell>
          <cell r="J575">
            <v>0</v>
          </cell>
        </row>
        <row r="576">
          <cell r="G576">
            <v>0</v>
          </cell>
          <cell r="H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I577">
            <v>0</v>
          </cell>
          <cell r="J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I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I580">
            <v>0</v>
          </cell>
          <cell r="J580">
            <v>0</v>
          </cell>
        </row>
        <row r="581">
          <cell r="G581">
            <v>0</v>
          </cell>
          <cell r="H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I582">
            <v>0</v>
          </cell>
        </row>
        <row r="583">
          <cell r="G583">
            <v>0</v>
          </cell>
          <cell r="I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H586">
            <v>0</v>
          </cell>
          <cell r="J586">
            <v>0</v>
          </cell>
        </row>
        <row r="587">
          <cell r="G587">
            <v>0</v>
          </cell>
          <cell r="I587">
            <v>0</v>
          </cell>
          <cell r="J587">
            <v>0</v>
          </cell>
        </row>
        <row r="588">
          <cell r="G588">
            <v>0</v>
          </cell>
          <cell r="J588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</row>
        <row r="594">
          <cell r="E594">
            <v>0</v>
          </cell>
          <cell r="G594">
            <v>-3129</v>
          </cell>
          <cell r="H594">
            <v>0</v>
          </cell>
          <cell r="I594">
            <v>3129</v>
          </cell>
          <cell r="J594">
            <v>0</v>
          </cell>
        </row>
        <row r="597">
          <cell r="E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</row>
        <row r="603">
          <cell r="G603" t="str">
            <v>Катя Каменова, директор на д-ция АФПД</v>
          </cell>
        </row>
        <row r="606">
          <cell r="D606" t="str">
            <v>Катя Каменова, директор на д-ция АФПД</v>
          </cell>
          <cell r="G606" t="str">
            <v>инж. Николай Йорданов, директор</v>
          </cell>
        </row>
        <row r="608">
          <cell r="B608">
            <v>45601</v>
          </cell>
          <cell r="E608" t="str">
            <v>092/99 12 24</v>
          </cell>
          <cell r="H608" t="str">
            <v>account-vr@riosv-vr.com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 и индустрията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 и храните</v>
          </cell>
        </row>
        <row r="331">
          <cell r="A331" t="str">
            <v>2300</v>
          </cell>
          <cell r="B331" t="str">
            <v>Министерство на транспорта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9">
          <cell r="A339" t="str">
            <v>3700</v>
          </cell>
          <cell r="B339" t="str">
            <v>Комисия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7400</v>
          </cell>
          <cell r="B356" t="str">
            <v>Министерство на иновациите и растежа</v>
          </cell>
        </row>
        <row r="357">
          <cell r="A357" t="str">
            <v>7500</v>
          </cell>
          <cell r="B357" t="str">
            <v>Министерство на електронното управление</v>
          </cell>
        </row>
        <row r="358">
          <cell r="A358" t="str">
            <v>8199</v>
          </cell>
          <cell r="B358" t="str">
            <v>Комисия за противодействие на корупцията</v>
          </cell>
        </row>
        <row r="359">
          <cell r="A359" t="str">
            <v>8200</v>
          </cell>
          <cell r="B359" t="str">
            <v>Централна избирателна комисия</v>
          </cell>
        </row>
        <row r="360">
          <cell r="A360" t="str">
            <v>8300</v>
          </cell>
          <cell r="B360" t="str">
            <v>Комисия за публичен надзор над регистрираните одитори</v>
          </cell>
        </row>
        <row r="361">
          <cell r="A361" t="str">
            <v>8400</v>
          </cell>
          <cell r="B361" t="str">
            <v>Държавен фонд "Земеделие"</v>
          </cell>
        </row>
        <row r="362">
          <cell r="A362" t="str">
            <v>8500</v>
          </cell>
          <cell r="B362" t="str">
            <v>Национално бюро за контрол на специалните разузнавателни средства</v>
          </cell>
        </row>
        <row r="363">
          <cell r="A363" t="str">
            <v>8600</v>
          </cell>
          <cell r="B363" t="str">
            <v>Държавна агенция „Технически операции”</v>
          </cell>
        </row>
        <row r="364">
          <cell r="A364" t="str">
            <v>9900</v>
          </cell>
          <cell r="B364" t="str">
            <v>Централен бюджет</v>
          </cell>
        </row>
        <row r="365">
          <cell r="B365" t="str">
            <v xml:space="preserve">     А.2) Кодове на други бюджетни организации от подсектор "централно управление"</v>
          </cell>
        </row>
        <row r="366">
          <cell r="B366" t="str">
            <v xml:space="preserve">    А.2.1) кодове на държавните висши училища и Българската академия на науките</v>
          </cell>
        </row>
        <row r="367">
          <cell r="B367" t="str">
            <v xml:space="preserve">        А.2.1а) кодове на ДВУ и БАН, финансирани от Министерството на образованието и науката</v>
          </cell>
        </row>
        <row r="368">
          <cell r="A368" t="str">
            <v>1701</v>
          </cell>
          <cell r="B368" t="str">
            <v>Софийски университет "Климент Охридски" - София</v>
          </cell>
        </row>
        <row r="369">
          <cell r="A369" t="str">
            <v>1702</v>
          </cell>
          <cell r="B369" t="str">
            <v>Пловдивски университет "Паисий Хилендарски" - Пловдив</v>
          </cell>
        </row>
        <row r="370">
          <cell r="A370" t="str">
            <v>1703</v>
          </cell>
          <cell r="B370" t="str">
            <v>Университет "Проф. д-р Асен Златаров" - Бургас</v>
          </cell>
        </row>
        <row r="371">
          <cell r="A371" t="str">
            <v>1704</v>
          </cell>
          <cell r="B371" t="str">
            <v>Великотърновки университет "Св. св . Кирил и Методий" - В. Търново</v>
          </cell>
        </row>
        <row r="372">
          <cell r="A372" t="str">
            <v>1705</v>
          </cell>
          <cell r="B372" t="str">
            <v>Югозападен университет "Неофит Рилски" - Благоевград</v>
          </cell>
        </row>
        <row r="373">
          <cell r="A373" t="str">
            <v>1706</v>
          </cell>
          <cell r="B373" t="str">
            <v>Шуменски университет "Епископ Константин Преславски" - Шумен</v>
          </cell>
        </row>
        <row r="374">
          <cell r="A374" t="str">
            <v>1711</v>
          </cell>
          <cell r="B374" t="str">
            <v>Русенски университет "Ангел Кънчев" - Русе</v>
          </cell>
        </row>
        <row r="375">
          <cell r="A375" t="str">
            <v>1712</v>
          </cell>
          <cell r="B375" t="str">
            <v>Технически университет - София</v>
          </cell>
        </row>
        <row r="376">
          <cell r="A376" t="str">
            <v>1714</v>
          </cell>
          <cell r="B376" t="str">
            <v>Технически университет - Варна</v>
          </cell>
        </row>
        <row r="377">
          <cell r="A377" t="str">
            <v>1715</v>
          </cell>
          <cell r="B377" t="str">
            <v>Технически университет - Габрово</v>
          </cell>
        </row>
        <row r="378">
          <cell r="A378" t="str">
            <v>1716</v>
          </cell>
          <cell r="B378" t="str">
            <v>Университет по архитектура, строителство и геодезия - София</v>
          </cell>
        </row>
        <row r="379">
          <cell r="A379" t="str">
            <v>1717</v>
          </cell>
          <cell r="B379" t="str">
            <v>Минно-геоложки университет "Св. Ив. Рилски" - София</v>
          </cell>
        </row>
        <row r="380">
          <cell r="A380" t="str">
            <v>1718</v>
          </cell>
          <cell r="B380" t="str">
            <v>Лесотехнически университет - София</v>
          </cell>
        </row>
        <row r="381">
          <cell r="A381" t="str">
            <v>1719</v>
          </cell>
          <cell r="B381" t="str">
            <v>Химико-технологичен и металургичен университет - София</v>
          </cell>
        </row>
        <row r="382">
          <cell r="A382" t="str">
            <v>1721</v>
          </cell>
          <cell r="B382" t="str">
            <v>Университет по хранителни технологии - Пловдив</v>
          </cell>
        </row>
        <row r="383">
          <cell r="A383" t="str">
            <v>1722</v>
          </cell>
          <cell r="B383" t="str">
            <v>Аграрен университет - Пловдив</v>
          </cell>
        </row>
        <row r="384">
          <cell r="A384" t="str">
            <v>1723</v>
          </cell>
          <cell r="B384" t="str">
            <v>Тракийски университет - Стара Загора</v>
          </cell>
        </row>
        <row r="385">
          <cell r="A385" t="str">
            <v>1731</v>
          </cell>
          <cell r="B385" t="str">
            <v>Медицински университет - София</v>
          </cell>
        </row>
        <row r="386">
          <cell r="A386" t="str">
            <v>1732</v>
          </cell>
          <cell r="B386" t="str">
            <v>Медицински университет - Пловдив</v>
          </cell>
        </row>
        <row r="387">
          <cell r="A387" t="str">
            <v>1733</v>
          </cell>
          <cell r="B387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„Проф. Асен Диамандиев“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>1284</v>
          </cell>
          <cell r="B406" t="str">
            <v>Висше военновъздушно училище "Георги Бенковски" - Долна Митрополия</v>
          </cell>
        </row>
        <row r="407">
          <cell r="A407" t="str">
            <v>1280</v>
          </cell>
          <cell r="B407" t="str">
            <v>ДЪРЖАВНИ ВИСШИ ВОЕННИ УЧИЛИЩА към МО</v>
          </cell>
        </row>
        <row r="408">
          <cell r="A408" t="str">
            <v>2233</v>
          </cell>
          <cell r="B408" t="str">
            <v>Селскостопанска академия</v>
          </cell>
        </row>
        <row r="409">
          <cell r="A409" t="str">
            <v/>
          </cell>
          <cell r="B409" t="str">
            <v xml:space="preserve">    А.2.2) кодове на други разпоредители с бюджет по чл. 13, ал. 3 от ЗПФ</v>
          </cell>
        </row>
        <row r="410">
          <cell r="A410" t="str">
            <v>6100</v>
          </cell>
          <cell r="B410" t="str">
            <v>Българска национална телевизия</v>
          </cell>
        </row>
        <row r="411">
          <cell r="A411" t="str">
            <v>6200</v>
          </cell>
          <cell r="B411" t="str">
            <v>Българско национално радио</v>
          </cell>
        </row>
        <row r="412">
          <cell r="A412" t="str">
            <v>6300</v>
          </cell>
          <cell r="B412" t="str">
            <v>Българска телеграфна агенция</v>
          </cell>
        </row>
        <row r="414">
          <cell r="A414" t="str">
            <v>1950</v>
          </cell>
          <cell r="B414" t="str">
            <v>Предприятие за управление на дейностите по опазване на околната среда (ПУДООС)  - чл. 60 от ЗООС</v>
          </cell>
        </row>
        <row r="415">
          <cell r="A415" t="str">
            <v>2029</v>
          </cell>
          <cell r="B415" t="str">
            <v>Държавно предприятие „Управление и стопанисване на язовири“ - чл. 139а, ал. 1 и чл. 139б, ал. 5 от Закона за водите</v>
          </cell>
        </row>
        <row r="416">
          <cell r="A416" t="str">
            <v>2234</v>
          </cell>
          <cell r="B416" t="str">
            <v>Държавно предприятие „Научно-производствен център“</v>
          </cell>
        </row>
        <row r="417">
          <cell r="A417" t="str">
            <v>2480</v>
          </cell>
          <cell r="B417" t="str">
            <v>Фонд "Сигурност на електроенергийната система"</v>
          </cell>
        </row>
        <row r="418">
          <cell r="A418" t="str">
            <v>3535</v>
          </cell>
          <cell r="B418" t="str">
            <v xml:space="preserve">Държавно предприятие „Единен системен оператор“ </v>
          </cell>
        </row>
        <row r="419">
          <cell r="B419" t="str">
            <v xml:space="preserve"> А.3) Кодове на сметки за средствата от Европейския съюз на бюджетни организации от подсектор "ЦУ"</v>
          </cell>
        </row>
        <row r="420">
          <cell r="A420" t="str">
            <v>9817</v>
          </cell>
          <cell r="B420" t="str">
            <v>Национален фонд към Министерството на финансите</v>
          </cell>
        </row>
        <row r="421">
          <cell r="A421" t="str">
            <v>2220</v>
          </cell>
          <cell r="B421" t="str">
            <v>Държавен фонд "Земеделие" - Разплащателна агенция</v>
          </cell>
        </row>
        <row r="422">
          <cell r="B422" t="str">
            <v>Други</v>
          </cell>
        </row>
        <row r="423">
          <cell r="A423" t="str">
            <v>1313</v>
          </cell>
          <cell r="B423" t="str">
            <v>Държавно предприятие „Център за предоставяне на услуги”</v>
          </cell>
        </row>
        <row r="424">
          <cell r="A424" t="str">
            <v>2235</v>
          </cell>
          <cell r="B424" t="str">
            <v>Държавно предприятие „Борба с градушките“</v>
          </cell>
        </row>
        <row r="425">
          <cell r="A425" t="str">
            <v>2381</v>
          </cell>
          <cell r="B425" t="str">
            <v>НК "Железопътна инфраструктура"</v>
          </cell>
        </row>
        <row r="426">
          <cell r="A426" t="str">
            <v>2382</v>
          </cell>
          <cell r="B426" t="str">
            <v>БДЖ "Пътнически превози"</v>
          </cell>
        </row>
        <row r="427">
          <cell r="A427" t="str">
            <v>1780</v>
          </cell>
          <cell r="B427" t="str">
            <v>Държавни висши училища</v>
          </cell>
        </row>
        <row r="428">
          <cell r="B428" t="str">
            <v>Б ) Кодове на социалноосигурителни фондове</v>
          </cell>
        </row>
        <row r="429">
          <cell r="A429" t="str">
            <v>5500</v>
          </cell>
          <cell r="B429" t="str">
            <v>Национален осигурителен институт - Държавно обществено осигуряване</v>
          </cell>
        </row>
        <row r="430">
          <cell r="A430" t="str">
            <v>5591</v>
          </cell>
          <cell r="B430" t="str">
            <v>Национален осигурителен институт - Учителски пенсионен фонд</v>
          </cell>
        </row>
        <row r="431">
          <cell r="A431" t="str">
            <v>5592</v>
          </cell>
          <cell r="B431" t="str">
            <v>Национален осигрителен инститт - фонд "Гарантирани вземания на работници и служители"</v>
          </cell>
        </row>
        <row r="432">
          <cell r="A432" t="str">
            <v>5600</v>
          </cell>
          <cell r="B432" t="str">
            <v>Национална здравноосигурителна каса</v>
          </cell>
        </row>
        <row r="433">
          <cell r="B433" t="str">
            <v>В ) Кодове на общини</v>
          </cell>
        </row>
        <row r="434">
          <cell r="A434" t="str">
            <v>5101</v>
          </cell>
          <cell r="B434" t="str">
            <v>Банско</v>
          </cell>
        </row>
        <row r="435">
          <cell r="A435" t="str">
            <v>5102</v>
          </cell>
          <cell r="B435" t="str">
            <v>Белица</v>
          </cell>
        </row>
        <row r="436">
          <cell r="A436" t="str">
            <v>5103</v>
          </cell>
          <cell r="B436" t="str">
            <v>Благоевград</v>
          </cell>
        </row>
        <row r="437">
          <cell r="A437" t="str">
            <v>5104</v>
          </cell>
          <cell r="B437" t="str">
            <v>Гоце Делчев</v>
          </cell>
        </row>
        <row r="438">
          <cell r="A438" t="str">
            <v>5105</v>
          </cell>
          <cell r="B438" t="str">
            <v>Гърмен</v>
          </cell>
        </row>
        <row r="439">
          <cell r="A439" t="str">
            <v>5106</v>
          </cell>
          <cell r="B439" t="str">
            <v>Кресна</v>
          </cell>
        </row>
        <row r="440">
          <cell r="A440" t="str">
            <v>5107</v>
          </cell>
          <cell r="B440" t="str">
            <v>Петрич</v>
          </cell>
        </row>
        <row r="441">
          <cell r="A441" t="str">
            <v>5108</v>
          </cell>
          <cell r="B441" t="str">
            <v>Разлог</v>
          </cell>
        </row>
        <row r="442">
          <cell r="A442" t="str">
            <v>5109</v>
          </cell>
          <cell r="B442" t="str">
            <v>Сандански</v>
          </cell>
        </row>
        <row r="443">
          <cell r="A443" t="str">
            <v>5110</v>
          </cell>
          <cell r="B443" t="str">
            <v>Сатовча</v>
          </cell>
        </row>
        <row r="444">
          <cell r="A444" t="str">
            <v>5111</v>
          </cell>
          <cell r="B444" t="str">
            <v>Симитли</v>
          </cell>
        </row>
        <row r="445">
          <cell r="A445" t="str">
            <v>5112</v>
          </cell>
          <cell r="B445" t="str">
            <v>Струмяни</v>
          </cell>
        </row>
        <row r="446">
          <cell r="A446" t="str">
            <v>5113</v>
          </cell>
          <cell r="B446" t="str">
            <v>Хаджидимово</v>
          </cell>
        </row>
        <row r="447">
          <cell r="A447" t="str">
            <v>5114</v>
          </cell>
          <cell r="B447" t="str">
            <v>Якоруда</v>
          </cell>
        </row>
        <row r="448">
          <cell r="A448" t="str">
            <v>5201</v>
          </cell>
          <cell r="B448" t="str">
            <v>Айтос</v>
          </cell>
        </row>
        <row r="449">
          <cell r="A449" t="str">
            <v>5202</v>
          </cell>
          <cell r="B449" t="str">
            <v xml:space="preserve">Бургас </v>
          </cell>
        </row>
        <row r="450">
          <cell r="A450" t="str">
            <v>5203</v>
          </cell>
          <cell r="B450" t="str">
            <v>Камено</v>
          </cell>
        </row>
        <row r="451">
          <cell r="A451" t="str">
            <v>5204</v>
          </cell>
          <cell r="B451" t="str">
            <v>Карнобат</v>
          </cell>
        </row>
        <row r="452">
          <cell r="A452" t="str">
            <v>5205</v>
          </cell>
          <cell r="B452" t="str">
            <v>Малко Търново</v>
          </cell>
        </row>
        <row r="453">
          <cell r="A453" t="str">
            <v>5206</v>
          </cell>
          <cell r="B453" t="str">
            <v>Несебър</v>
          </cell>
        </row>
        <row r="454">
          <cell r="A454" t="str">
            <v>5207</v>
          </cell>
          <cell r="B454" t="str">
            <v>Поморие</v>
          </cell>
        </row>
        <row r="455">
          <cell r="A455" t="str">
            <v>5208</v>
          </cell>
          <cell r="B455" t="str">
            <v>Приморско</v>
          </cell>
        </row>
        <row r="456">
          <cell r="A456" t="str">
            <v>5209</v>
          </cell>
          <cell r="B456" t="str">
            <v>Руен</v>
          </cell>
        </row>
        <row r="457">
          <cell r="A457" t="str">
            <v>5210</v>
          </cell>
          <cell r="B457" t="str">
            <v>Созопол</v>
          </cell>
        </row>
        <row r="458">
          <cell r="A458" t="str">
            <v>5211</v>
          </cell>
          <cell r="B458" t="str">
            <v>Средец</v>
          </cell>
        </row>
        <row r="459">
          <cell r="A459" t="str">
            <v>5212</v>
          </cell>
          <cell r="B459" t="str">
            <v>Сунгурларе</v>
          </cell>
        </row>
        <row r="460">
          <cell r="A460" t="str">
            <v>5213</v>
          </cell>
          <cell r="B460" t="str">
            <v>Царево</v>
          </cell>
        </row>
        <row r="461">
          <cell r="A461" t="str">
            <v>5301</v>
          </cell>
          <cell r="B461" t="str">
            <v>Аврен</v>
          </cell>
        </row>
        <row r="462">
          <cell r="A462" t="str">
            <v>5302</v>
          </cell>
          <cell r="B462" t="str">
            <v>Аксаково</v>
          </cell>
        </row>
        <row r="463">
          <cell r="A463" t="str">
            <v>5303</v>
          </cell>
          <cell r="B463" t="str">
            <v>Белослав</v>
          </cell>
        </row>
        <row r="464">
          <cell r="A464" t="str">
            <v>5304</v>
          </cell>
          <cell r="B464" t="str">
            <v>Бяла</v>
          </cell>
        </row>
        <row r="465">
          <cell r="A465" t="str">
            <v>5305</v>
          </cell>
          <cell r="B465" t="str">
            <v>Варна</v>
          </cell>
        </row>
        <row r="466">
          <cell r="A466" t="str">
            <v>5306</v>
          </cell>
          <cell r="B466" t="str">
            <v>Ветрино</v>
          </cell>
        </row>
        <row r="467">
          <cell r="A467" t="str">
            <v>5307</v>
          </cell>
          <cell r="B467" t="str">
            <v>Вълчидол</v>
          </cell>
        </row>
        <row r="468">
          <cell r="A468" t="str">
            <v>5308</v>
          </cell>
          <cell r="B468" t="str">
            <v>Девня</v>
          </cell>
        </row>
        <row r="469">
          <cell r="A469" t="str">
            <v>5309</v>
          </cell>
          <cell r="B469" t="str">
            <v>Долни Чифлик</v>
          </cell>
        </row>
        <row r="470">
          <cell r="A470" t="str">
            <v>5310</v>
          </cell>
          <cell r="B470" t="str">
            <v>Дългопол</v>
          </cell>
        </row>
        <row r="471">
          <cell r="A471" t="str">
            <v>5311</v>
          </cell>
          <cell r="B471" t="str">
            <v>Провадия</v>
          </cell>
        </row>
        <row r="472">
          <cell r="A472" t="str">
            <v>5312</v>
          </cell>
          <cell r="B472" t="str">
            <v>Суворово</v>
          </cell>
        </row>
        <row r="473">
          <cell r="A473" t="str">
            <v>5401</v>
          </cell>
          <cell r="B473" t="str">
            <v>Велико Търново</v>
          </cell>
        </row>
        <row r="474">
          <cell r="A474" t="str">
            <v>5402</v>
          </cell>
          <cell r="B474" t="str">
            <v>Горна Оряховица</v>
          </cell>
        </row>
        <row r="475">
          <cell r="A475" t="str">
            <v>5403</v>
          </cell>
          <cell r="B475" t="str">
            <v>Елена</v>
          </cell>
        </row>
        <row r="476">
          <cell r="A476" t="str">
            <v>5404</v>
          </cell>
          <cell r="B476" t="str">
            <v>Златарица</v>
          </cell>
        </row>
        <row r="477">
          <cell r="A477" t="str">
            <v>5405</v>
          </cell>
          <cell r="B477" t="str">
            <v>Лясковец</v>
          </cell>
        </row>
        <row r="478">
          <cell r="A478" t="str">
            <v>5406</v>
          </cell>
          <cell r="B478" t="str">
            <v>Павликени</v>
          </cell>
        </row>
        <row r="479">
          <cell r="A479" t="str">
            <v>5407</v>
          </cell>
          <cell r="B479" t="str">
            <v>Полски Тръмбеш</v>
          </cell>
        </row>
        <row r="480">
          <cell r="A480" t="str">
            <v>5408</v>
          </cell>
          <cell r="B480" t="str">
            <v>Свищов</v>
          </cell>
        </row>
        <row r="481">
          <cell r="A481" t="str">
            <v>5409</v>
          </cell>
          <cell r="B481" t="str">
            <v>Стражица</v>
          </cell>
        </row>
        <row r="482">
          <cell r="A482" t="str">
            <v>5410</v>
          </cell>
          <cell r="B482" t="str">
            <v>Сухиндол</v>
          </cell>
        </row>
        <row r="483">
          <cell r="A483" t="str">
            <v>5501</v>
          </cell>
          <cell r="B483" t="str">
            <v>Белоградчик</v>
          </cell>
        </row>
        <row r="484">
          <cell r="A484" t="str">
            <v>5502</v>
          </cell>
          <cell r="B484" t="str">
            <v>Бойница</v>
          </cell>
        </row>
        <row r="485">
          <cell r="A485" t="str">
            <v>5503</v>
          </cell>
          <cell r="B485" t="str">
            <v>Брегово</v>
          </cell>
        </row>
        <row r="486">
          <cell r="A486" t="str">
            <v>5504</v>
          </cell>
          <cell r="B486" t="str">
            <v>Видин</v>
          </cell>
        </row>
        <row r="487">
          <cell r="A487" t="str">
            <v>5505</v>
          </cell>
          <cell r="B487" t="str">
            <v>Грамада</v>
          </cell>
        </row>
        <row r="488">
          <cell r="A488" t="str">
            <v>5506</v>
          </cell>
          <cell r="B488" t="str">
            <v>Димово</v>
          </cell>
        </row>
        <row r="489">
          <cell r="A489" t="str">
            <v>5507</v>
          </cell>
          <cell r="B489" t="str">
            <v>Кула</v>
          </cell>
        </row>
        <row r="490">
          <cell r="A490" t="str">
            <v>5508</v>
          </cell>
          <cell r="B490" t="str">
            <v>Макреш</v>
          </cell>
        </row>
        <row r="491">
          <cell r="A491" t="str">
            <v>5509</v>
          </cell>
          <cell r="B491" t="str">
            <v>Ново село</v>
          </cell>
        </row>
        <row r="492">
          <cell r="A492" t="str">
            <v>5510</v>
          </cell>
          <cell r="B492" t="str">
            <v>Ружинци</v>
          </cell>
        </row>
        <row r="493">
          <cell r="A493" t="str">
            <v>5511</v>
          </cell>
          <cell r="B493" t="str">
            <v>Чупрене</v>
          </cell>
        </row>
        <row r="494">
          <cell r="A494" t="str">
            <v>5601</v>
          </cell>
          <cell r="B494" t="str">
            <v>Борован</v>
          </cell>
        </row>
        <row r="495">
          <cell r="A495" t="str">
            <v>5602</v>
          </cell>
          <cell r="B495" t="str">
            <v>Бяла Слатина</v>
          </cell>
        </row>
        <row r="496">
          <cell r="A496" t="str">
            <v>5603</v>
          </cell>
          <cell r="B496" t="str">
            <v>Враца</v>
          </cell>
        </row>
        <row r="497">
          <cell r="A497" t="str">
            <v>5605</v>
          </cell>
          <cell r="B497" t="str">
            <v>Козлодуй</v>
          </cell>
        </row>
        <row r="498">
          <cell r="A498" t="str">
            <v>5606</v>
          </cell>
          <cell r="B498" t="str">
            <v>Криводол</v>
          </cell>
        </row>
        <row r="499">
          <cell r="A499" t="str">
            <v>5607</v>
          </cell>
          <cell r="B499" t="str">
            <v>Мездра</v>
          </cell>
        </row>
        <row r="500">
          <cell r="A500" t="str">
            <v>5608</v>
          </cell>
          <cell r="B500" t="str">
            <v>Мизия</v>
          </cell>
        </row>
        <row r="501">
          <cell r="A501" t="str">
            <v>5609</v>
          </cell>
          <cell r="B501" t="str">
            <v>Оряхово</v>
          </cell>
        </row>
        <row r="502">
          <cell r="A502" t="str">
            <v>5610</v>
          </cell>
          <cell r="B502" t="str">
            <v>Роман</v>
          </cell>
        </row>
        <row r="503">
          <cell r="A503" t="str">
            <v>5611</v>
          </cell>
          <cell r="B503" t="str">
            <v>Хайредин</v>
          </cell>
        </row>
        <row r="504">
          <cell r="A504" t="str">
            <v>5701</v>
          </cell>
          <cell r="B504" t="str">
            <v>Габрово</v>
          </cell>
        </row>
        <row r="505">
          <cell r="A505" t="str">
            <v>5702</v>
          </cell>
          <cell r="B505" t="str">
            <v>Дряново</v>
          </cell>
        </row>
        <row r="506">
          <cell r="A506" t="str">
            <v>5703</v>
          </cell>
          <cell r="B506" t="str">
            <v>Севлиево</v>
          </cell>
        </row>
        <row r="507">
          <cell r="A507" t="str">
            <v>5704</v>
          </cell>
          <cell r="B507" t="str">
            <v>Трявна</v>
          </cell>
        </row>
        <row r="508">
          <cell r="A508" t="str">
            <v>5801</v>
          </cell>
          <cell r="B508" t="str">
            <v>Балчик</v>
          </cell>
        </row>
        <row r="509">
          <cell r="A509" t="str">
            <v>5802</v>
          </cell>
          <cell r="B509" t="str">
            <v>Генерал Тошево</v>
          </cell>
        </row>
        <row r="510">
          <cell r="A510" t="str">
            <v>5803</v>
          </cell>
          <cell r="B510" t="str">
            <v>Добрич</v>
          </cell>
        </row>
        <row r="511">
          <cell r="A511" t="str">
            <v>5804</v>
          </cell>
          <cell r="B511" t="str">
            <v>Добричка</v>
          </cell>
        </row>
        <row r="512">
          <cell r="A512" t="str">
            <v>5805</v>
          </cell>
          <cell r="B512" t="str">
            <v>Каварна</v>
          </cell>
        </row>
        <row r="513">
          <cell r="A513" t="str">
            <v>5806</v>
          </cell>
          <cell r="B513" t="str">
            <v>Крушари</v>
          </cell>
        </row>
        <row r="514">
          <cell r="A514" t="str">
            <v>5807</v>
          </cell>
          <cell r="B514" t="str">
            <v>Тервел</v>
          </cell>
        </row>
        <row r="515">
          <cell r="A515" t="str">
            <v>5808</v>
          </cell>
          <cell r="B515" t="str">
            <v>Шабла</v>
          </cell>
        </row>
        <row r="516">
          <cell r="A516" t="str">
            <v>5901</v>
          </cell>
          <cell r="B516" t="str">
            <v>Ардино</v>
          </cell>
        </row>
        <row r="517">
          <cell r="A517" t="str">
            <v>5902</v>
          </cell>
          <cell r="B517" t="str">
            <v>Джебел</v>
          </cell>
        </row>
        <row r="518">
          <cell r="A518" t="str">
            <v>5903</v>
          </cell>
          <cell r="B518" t="str">
            <v>Кирково</v>
          </cell>
        </row>
        <row r="519">
          <cell r="A519" t="str">
            <v>5904</v>
          </cell>
          <cell r="B519" t="str">
            <v>Крумовград</v>
          </cell>
        </row>
        <row r="520">
          <cell r="A520" t="str">
            <v>5905</v>
          </cell>
          <cell r="B520" t="str">
            <v>Кърджали</v>
          </cell>
        </row>
        <row r="521">
          <cell r="A521" t="str">
            <v>5906</v>
          </cell>
          <cell r="B521" t="str">
            <v>Момчилград</v>
          </cell>
        </row>
        <row r="522">
          <cell r="A522" t="str">
            <v>5907</v>
          </cell>
          <cell r="B522" t="str">
            <v>Черноочене</v>
          </cell>
        </row>
        <row r="523">
          <cell r="A523" t="str">
            <v>6001</v>
          </cell>
          <cell r="B523" t="str">
            <v>Бобовдол</v>
          </cell>
        </row>
        <row r="524">
          <cell r="A524" t="str">
            <v>6002</v>
          </cell>
          <cell r="B524" t="str">
            <v>Бобошево</v>
          </cell>
        </row>
        <row r="525">
          <cell r="A525" t="str">
            <v>6003</v>
          </cell>
          <cell r="B525" t="str">
            <v>Дупница</v>
          </cell>
        </row>
        <row r="526">
          <cell r="A526" t="str">
            <v>6004</v>
          </cell>
          <cell r="B526" t="str">
            <v>Кочериново</v>
          </cell>
        </row>
        <row r="527">
          <cell r="A527" t="str">
            <v>6005</v>
          </cell>
          <cell r="B527" t="str">
            <v>Кюстендил</v>
          </cell>
        </row>
        <row r="528">
          <cell r="A528" t="str">
            <v>6006</v>
          </cell>
          <cell r="B528" t="str">
            <v>Невестино</v>
          </cell>
        </row>
        <row r="529">
          <cell r="A529" t="str">
            <v>6007</v>
          </cell>
          <cell r="B529" t="str">
            <v>Рила</v>
          </cell>
        </row>
        <row r="530">
          <cell r="A530" t="str">
            <v>6008</v>
          </cell>
          <cell r="B530" t="str">
            <v>Сапарева баня</v>
          </cell>
        </row>
        <row r="531">
          <cell r="A531" t="str">
            <v>6009</v>
          </cell>
          <cell r="B531" t="str">
            <v>Трекляно</v>
          </cell>
        </row>
        <row r="532">
          <cell r="A532" t="str">
            <v>6101</v>
          </cell>
          <cell r="B532" t="str">
            <v>Априлци</v>
          </cell>
        </row>
        <row r="533">
          <cell r="A533" t="str">
            <v>6102</v>
          </cell>
          <cell r="B533" t="str">
            <v>Летница</v>
          </cell>
        </row>
        <row r="534">
          <cell r="A534" t="str">
            <v>6103</v>
          </cell>
          <cell r="B534" t="str">
            <v>Ловеч</v>
          </cell>
        </row>
        <row r="535">
          <cell r="A535" t="str">
            <v>6104</v>
          </cell>
          <cell r="B535" t="str">
            <v>Луковит</v>
          </cell>
        </row>
        <row r="536">
          <cell r="A536" t="str">
            <v>6105</v>
          </cell>
          <cell r="B536" t="str">
            <v>Тетевен</v>
          </cell>
        </row>
        <row r="537">
          <cell r="A537" t="str">
            <v>6106</v>
          </cell>
          <cell r="B537" t="str">
            <v>Троян</v>
          </cell>
        </row>
        <row r="538">
          <cell r="A538" t="str">
            <v>6107</v>
          </cell>
          <cell r="B538" t="str">
            <v>Угърчин</v>
          </cell>
        </row>
        <row r="539">
          <cell r="A539" t="str">
            <v>6108</v>
          </cell>
          <cell r="B539" t="str">
            <v>Ябланица</v>
          </cell>
        </row>
        <row r="540">
          <cell r="A540" t="str">
            <v>6201</v>
          </cell>
          <cell r="B540" t="str">
            <v>Берковица</v>
          </cell>
        </row>
        <row r="541">
          <cell r="A541" t="str">
            <v>6202</v>
          </cell>
          <cell r="B541" t="str">
            <v>Бойчиновци</v>
          </cell>
        </row>
        <row r="542">
          <cell r="A542" t="str">
            <v>6203</v>
          </cell>
          <cell r="B542" t="str">
            <v>Брусарци</v>
          </cell>
        </row>
        <row r="543">
          <cell r="A543" t="str">
            <v>6204</v>
          </cell>
          <cell r="B543" t="str">
            <v>Вълчедръм</v>
          </cell>
        </row>
        <row r="544">
          <cell r="A544" t="str">
            <v>6205</v>
          </cell>
          <cell r="B544" t="str">
            <v>Вършец</v>
          </cell>
        </row>
        <row r="545">
          <cell r="A545" t="str">
            <v>6206</v>
          </cell>
          <cell r="B545" t="str">
            <v>Георги Дамяново</v>
          </cell>
        </row>
        <row r="546">
          <cell r="A546" t="str">
            <v>6207</v>
          </cell>
          <cell r="B546" t="str">
            <v>Лом</v>
          </cell>
        </row>
        <row r="547">
          <cell r="A547" t="str">
            <v>6208</v>
          </cell>
          <cell r="B547" t="str">
            <v>Медковец</v>
          </cell>
        </row>
        <row r="548">
          <cell r="A548" t="str">
            <v>6209</v>
          </cell>
          <cell r="B548" t="str">
            <v>Монтана</v>
          </cell>
        </row>
        <row r="549">
          <cell r="A549" t="str">
            <v>6210</v>
          </cell>
          <cell r="B549" t="str">
            <v>Чипровци</v>
          </cell>
        </row>
        <row r="550">
          <cell r="A550" t="str">
            <v>6211</v>
          </cell>
          <cell r="B550" t="str">
            <v>Якимово</v>
          </cell>
        </row>
        <row r="551">
          <cell r="A551" t="str">
            <v>6301</v>
          </cell>
          <cell r="B551" t="str">
            <v>Батак</v>
          </cell>
        </row>
        <row r="552">
          <cell r="A552" t="str">
            <v>6302</v>
          </cell>
          <cell r="B552" t="str">
            <v>Белово</v>
          </cell>
        </row>
        <row r="553">
          <cell r="A553" t="str">
            <v>6303</v>
          </cell>
          <cell r="B553" t="str">
            <v>Брацигово</v>
          </cell>
        </row>
        <row r="554">
          <cell r="A554" t="str">
            <v>6304</v>
          </cell>
          <cell r="B554" t="str">
            <v>Велинград</v>
          </cell>
        </row>
        <row r="555">
          <cell r="A555" t="str">
            <v>6305</v>
          </cell>
          <cell r="B555" t="str">
            <v>Лесичово</v>
          </cell>
        </row>
        <row r="556">
          <cell r="A556" t="str">
            <v>6306</v>
          </cell>
          <cell r="B556" t="str">
            <v>Пазарджик</v>
          </cell>
        </row>
        <row r="557">
          <cell r="A557" t="str">
            <v>6307</v>
          </cell>
          <cell r="B557" t="str">
            <v>Панагюрище</v>
          </cell>
        </row>
        <row r="558">
          <cell r="A558" t="str">
            <v>6308</v>
          </cell>
          <cell r="B558" t="str">
            <v>Пещера</v>
          </cell>
        </row>
        <row r="559">
          <cell r="A559" t="str">
            <v>6309</v>
          </cell>
          <cell r="B559" t="str">
            <v>Ракитово</v>
          </cell>
        </row>
        <row r="560">
          <cell r="A560" t="str">
            <v>6310</v>
          </cell>
          <cell r="B560" t="str">
            <v>Септември</v>
          </cell>
        </row>
        <row r="561">
          <cell r="A561" t="str">
            <v>6311</v>
          </cell>
          <cell r="B561" t="str">
            <v>Стрелча</v>
          </cell>
        </row>
        <row r="562">
          <cell r="A562" t="str">
            <v>6312</v>
          </cell>
          <cell r="B562" t="str">
            <v>Сърница</v>
          </cell>
        </row>
        <row r="563">
          <cell r="A563" t="str">
            <v>6401</v>
          </cell>
          <cell r="B563" t="str">
            <v>Брезник</v>
          </cell>
        </row>
        <row r="564">
          <cell r="A564" t="str">
            <v>6402</v>
          </cell>
          <cell r="B564" t="str">
            <v>Земен</v>
          </cell>
        </row>
        <row r="565">
          <cell r="A565" t="str">
            <v>6403</v>
          </cell>
          <cell r="B565" t="str">
            <v>Ковачевци</v>
          </cell>
        </row>
        <row r="566">
          <cell r="A566" t="str">
            <v>6404</v>
          </cell>
          <cell r="B566" t="str">
            <v>Перник</v>
          </cell>
        </row>
        <row r="567">
          <cell r="A567" t="str">
            <v>6405</v>
          </cell>
          <cell r="B567" t="str">
            <v>Радомир</v>
          </cell>
        </row>
        <row r="568">
          <cell r="A568" t="str">
            <v>6406</v>
          </cell>
          <cell r="B568" t="str">
            <v>Трън</v>
          </cell>
        </row>
        <row r="569">
          <cell r="A569" t="str">
            <v>6501</v>
          </cell>
          <cell r="B569" t="str">
            <v>Белене</v>
          </cell>
        </row>
        <row r="570">
          <cell r="A570" t="str">
            <v>6502</v>
          </cell>
          <cell r="B570" t="str">
            <v>Гулянци</v>
          </cell>
        </row>
        <row r="571">
          <cell r="A571" t="str">
            <v>6503</v>
          </cell>
          <cell r="B571" t="str">
            <v>Долна Митрополия</v>
          </cell>
        </row>
        <row r="572">
          <cell r="A572" t="str">
            <v>6504</v>
          </cell>
          <cell r="B572" t="str">
            <v>Долни Дъбник</v>
          </cell>
        </row>
        <row r="573">
          <cell r="A573" t="str">
            <v>6505</v>
          </cell>
          <cell r="B573" t="str">
            <v>Искър</v>
          </cell>
        </row>
        <row r="574">
          <cell r="A574" t="str">
            <v>6506</v>
          </cell>
          <cell r="B574" t="str">
            <v>Левски</v>
          </cell>
        </row>
        <row r="575">
          <cell r="A575" t="str">
            <v>6507</v>
          </cell>
          <cell r="B575" t="str">
            <v>Никопол</v>
          </cell>
        </row>
        <row r="576">
          <cell r="A576" t="str">
            <v>6508</v>
          </cell>
          <cell r="B576" t="str">
            <v>Плевен</v>
          </cell>
        </row>
        <row r="577">
          <cell r="A577" t="str">
            <v>6509</v>
          </cell>
          <cell r="B577" t="str">
            <v>Пордим</v>
          </cell>
        </row>
        <row r="578">
          <cell r="A578" t="str">
            <v>6510</v>
          </cell>
          <cell r="B578" t="str">
            <v>Червен бряг</v>
          </cell>
        </row>
        <row r="579">
          <cell r="A579" t="str">
            <v>6511</v>
          </cell>
          <cell r="B579" t="str">
            <v>Кнежа</v>
          </cell>
        </row>
        <row r="580">
          <cell r="A580" t="str">
            <v>6601</v>
          </cell>
          <cell r="B580" t="str">
            <v>Асеновград</v>
          </cell>
        </row>
        <row r="581">
          <cell r="A581" t="str">
            <v>6602</v>
          </cell>
          <cell r="B581" t="str">
            <v>Брезово</v>
          </cell>
        </row>
        <row r="582">
          <cell r="A582" t="str">
            <v>6603</v>
          </cell>
          <cell r="B582" t="str">
            <v>Калояново</v>
          </cell>
        </row>
        <row r="583">
          <cell r="A583" t="str">
            <v>6604</v>
          </cell>
          <cell r="B583" t="str">
            <v>Карлово</v>
          </cell>
        </row>
        <row r="584">
          <cell r="A584" t="str">
            <v>6605</v>
          </cell>
          <cell r="B584" t="str">
            <v>Кричим</v>
          </cell>
        </row>
        <row r="585">
          <cell r="A585" t="str">
            <v>6606</v>
          </cell>
          <cell r="B585" t="str">
            <v>Лъки</v>
          </cell>
        </row>
        <row r="586">
          <cell r="A586" t="str">
            <v>6607</v>
          </cell>
          <cell r="B586" t="str">
            <v>Марица</v>
          </cell>
        </row>
        <row r="587">
          <cell r="A587" t="str">
            <v>6608</v>
          </cell>
          <cell r="B587" t="str">
            <v>Перущица</v>
          </cell>
        </row>
        <row r="588">
          <cell r="A588" t="str">
            <v>6609</v>
          </cell>
          <cell r="B588" t="str">
            <v>Пловдив</v>
          </cell>
        </row>
        <row r="589">
          <cell r="A589" t="str">
            <v>6610</v>
          </cell>
          <cell r="B589" t="str">
            <v>Първомай</v>
          </cell>
        </row>
        <row r="590">
          <cell r="A590" t="str">
            <v>6611</v>
          </cell>
          <cell r="B590" t="str">
            <v>Раковски</v>
          </cell>
        </row>
        <row r="591">
          <cell r="A591" t="str">
            <v>6612</v>
          </cell>
          <cell r="B591" t="str">
            <v>Родопи</v>
          </cell>
        </row>
        <row r="592">
          <cell r="A592" t="str">
            <v>6613</v>
          </cell>
          <cell r="B592" t="str">
            <v>Садово</v>
          </cell>
        </row>
        <row r="593">
          <cell r="A593" t="str">
            <v>6614</v>
          </cell>
          <cell r="B593" t="str">
            <v>Стамболийски</v>
          </cell>
        </row>
        <row r="594">
          <cell r="A594" t="str">
            <v>6615</v>
          </cell>
          <cell r="B594" t="str">
            <v>Съединение</v>
          </cell>
        </row>
        <row r="595">
          <cell r="A595" t="str">
            <v>6616</v>
          </cell>
          <cell r="B595" t="str">
            <v>Хисаря</v>
          </cell>
        </row>
        <row r="596">
          <cell r="A596" t="str">
            <v>6617</v>
          </cell>
          <cell r="B596" t="str">
            <v>Куклен</v>
          </cell>
        </row>
        <row r="597">
          <cell r="A597" t="str">
            <v>6618</v>
          </cell>
          <cell r="B597" t="str">
            <v>Сопот</v>
          </cell>
        </row>
        <row r="598">
          <cell r="A598" t="str">
            <v>6701</v>
          </cell>
          <cell r="B598" t="str">
            <v>Завет</v>
          </cell>
        </row>
        <row r="599">
          <cell r="A599" t="str">
            <v>6702</v>
          </cell>
          <cell r="B599" t="str">
            <v>Исперих</v>
          </cell>
        </row>
        <row r="600">
          <cell r="A600" t="str">
            <v>6703</v>
          </cell>
          <cell r="B600" t="str">
            <v>Кубрат</v>
          </cell>
        </row>
        <row r="601">
          <cell r="A601" t="str">
            <v>6704</v>
          </cell>
          <cell r="B601" t="str">
            <v>Лозница</v>
          </cell>
        </row>
        <row r="602">
          <cell r="A602" t="str">
            <v>6705</v>
          </cell>
          <cell r="B602" t="str">
            <v>Разград</v>
          </cell>
        </row>
        <row r="603">
          <cell r="A603" t="str">
            <v>6706</v>
          </cell>
          <cell r="B603" t="str">
            <v>Самуил</v>
          </cell>
        </row>
        <row r="604">
          <cell r="A604" t="str">
            <v>6707</v>
          </cell>
          <cell r="B604" t="str">
            <v>Цар Калоян</v>
          </cell>
        </row>
        <row r="605">
          <cell r="A605" t="str">
            <v>6801</v>
          </cell>
          <cell r="B605" t="str">
            <v>Борово</v>
          </cell>
        </row>
        <row r="606">
          <cell r="A606" t="str">
            <v>6802</v>
          </cell>
          <cell r="B606" t="str">
            <v>Бяла</v>
          </cell>
        </row>
        <row r="607">
          <cell r="A607" t="str">
            <v>6803</v>
          </cell>
          <cell r="B607" t="str">
            <v>Ветово</v>
          </cell>
        </row>
        <row r="608">
          <cell r="A608" t="str">
            <v>6804</v>
          </cell>
          <cell r="B608" t="str">
            <v>Две могили</v>
          </cell>
        </row>
        <row r="609">
          <cell r="A609" t="str">
            <v>6805</v>
          </cell>
          <cell r="B609" t="str">
            <v>Иваново</v>
          </cell>
        </row>
        <row r="610">
          <cell r="A610" t="str">
            <v>6806</v>
          </cell>
          <cell r="B610" t="str">
            <v>Русе</v>
          </cell>
        </row>
        <row r="611">
          <cell r="A611" t="str">
            <v>6807</v>
          </cell>
          <cell r="B611" t="str">
            <v>Сливо поле</v>
          </cell>
        </row>
        <row r="612">
          <cell r="A612" t="str">
            <v>6808</v>
          </cell>
          <cell r="B612" t="str">
            <v>Ценово</v>
          </cell>
        </row>
        <row r="613">
          <cell r="A613" t="str">
            <v>6901</v>
          </cell>
          <cell r="B613" t="str">
            <v>Алфатар</v>
          </cell>
        </row>
        <row r="614">
          <cell r="A614" t="str">
            <v>6902</v>
          </cell>
          <cell r="B614" t="str">
            <v>Главиница</v>
          </cell>
        </row>
        <row r="615">
          <cell r="A615" t="str">
            <v>6903</v>
          </cell>
          <cell r="B615" t="str">
            <v>Дулово</v>
          </cell>
        </row>
        <row r="616">
          <cell r="A616" t="str">
            <v>6904</v>
          </cell>
          <cell r="B616" t="str">
            <v>Кайнарджа</v>
          </cell>
        </row>
        <row r="617">
          <cell r="A617" t="str">
            <v>6905</v>
          </cell>
          <cell r="B617" t="str">
            <v>Силистра</v>
          </cell>
        </row>
        <row r="618">
          <cell r="A618" t="str">
            <v>6906</v>
          </cell>
          <cell r="B618" t="str">
            <v>Ситово</v>
          </cell>
        </row>
        <row r="619">
          <cell r="A619" t="str">
            <v>6907</v>
          </cell>
          <cell r="B619" t="str">
            <v>Тутракан</v>
          </cell>
        </row>
        <row r="620">
          <cell r="A620" t="str">
            <v>7001</v>
          </cell>
          <cell r="B620" t="str">
            <v>Котел</v>
          </cell>
        </row>
        <row r="621">
          <cell r="A621" t="str">
            <v>7002</v>
          </cell>
          <cell r="B621" t="str">
            <v>Нова Загора</v>
          </cell>
        </row>
        <row r="622">
          <cell r="A622" t="str">
            <v>7003</v>
          </cell>
          <cell r="B622" t="str">
            <v>Сливен</v>
          </cell>
        </row>
        <row r="623">
          <cell r="A623" t="str">
            <v>7004</v>
          </cell>
          <cell r="B623" t="str">
            <v>Твърдица</v>
          </cell>
        </row>
        <row r="624">
          <cell r="A624" t="str">
            <v>7101</v>
          </cell>
          <cell r="B624" t="str">
            <v>Баните</v>
          </cell>
        </row>
        <row r="625">
          <cell r="A625" t="str">
            <v>7102</v>
          </cell>
          <cell r="B625" t="str">
            <v>Борино</v>
          </cell>
        </row>
        <row r="626">
          <cell r="A626" t="str">
            <v>7103</v>
          </cell>
          <cell r="B626" t="str">
            <v>Девин</v>
          </cell>
        </row>
        <row r="627">
          <cell r="A627" t="str">
            <v>7104</v>
          </cell>
          <cell r="B627" t="str">
            <v>Доспат</v>
          </cell>
        </row>
        <row r="628">
          <cell r="A628" t="str">
            <v>7105</v>
          </cell>
          <cell r="B628" t="str">
            <v>Златоград</v>
          </cell>
        </row>
        <row r="629">
          <cell r="A629" t="str">
            <v>7106</v>
          </cell>
          <cell r="B629" t="str">
            <v>Мадан</v>
          </cell>
        </row>
        <row r="630">
          <cell r="A630" t="str">
            <v>7107</v>
          </cell>
          <cell r="B630" t="str">
            <v>Неделино</v>
          </cell>
        </row>
        <row r="631">
          <cell r="A631" t="str">
            <v>7108</v>
          </cell>
          <cell r="B631" t="str">
            <v>Рудозем</v>
          </cell>
        </row>
        <row r="632">
          <cell r="A632" t="str">
            <v>7109</v>
          </cell>
          <cell r="B632" t="str">
            <v>Смолян</v>
          </cell>
        </row>
        <row r="633">
          <cell r="A633" t="str">
            <v>7110</v>
          </cell>
          <cell r="B633" t="str">
            <v>Чепеларе</v>
          </cell>
        </row>
        <row r="634">
          <cell r="A634" t="str">
            <v>7201</v>
          </cell>
          <cell r="B634" t="str">
            <v>Район Банкя</v>
          </cell>
        </row>
        <row r="635">
          <cell r="A635" t="str">
            <v>7202</v>
          </cell>
          <cell r="B635" t="str">
            <v>Район Витоша</v>
          </cell>
        </row>
        <row r="636">
          <cell r="A636" t="str">
            <v>7203</v>
          </cell>
          <cell r="B636" t="str">
            <v xml:space="preserve">Район Възраждане </v>
          </cell>
        </row>
        <row r="637">
          <cell r="A637" t="str">
            <v>7204</v>
          </cell>
          <cell r="B637" t="str">
            <v>Район Връбница</v>
          </cell>
        </row>
        <row r="638">
          <cell r="A638" t="str">
            <v>7205</v>
          </cell>
          <cell r="B638" t="str">
            <v>Район Илинден</v>
          </cell>
        </row>
        <row r="639">
          <cell r="A639" t="str">
            <v>7206</v>
          </cell>
          <cell r="B639" t="str">
            <v>Район Искър</v>
          </cell>
        </row>
        <row r="640">
          <cell r="A640" t="str">
            <v>7207</v>
          </cell>
          <cell r="B640" t="str">
            <v>Район Изгрев</v>
          </cell>
        </row>
        <row r="641">
          <cell r="A641" t="str">
            <v>7208</v>
          </cell>
          <cell r="B641" t="str">
            <v>Район Красна Поляна</v>
          </cell>
        </row>
        <row r="642">
          <cell r="A642" t="str">
            <v>7209</v>
          </cell>
          <cell r="B642" t="str">
            <v>Район Красно село</v>
          </cell>
        </row>
        <row r="643">
          <cell r="A643" t="str">
            <v>7210</v>
          </cell>
          <cell r="B643" t="str">
            <v>Район Кремиковци</v>
          </cell>
        </row>
        <row r="644">
          <cell r="A644" t="str">
            <v>7211</v>
          </cell>
          <cell r="B644" t="str">
            <v>Район Лозенец</v>
          </cell>
        </row>
        <row r="645">
          <cell r="A645" t="str">
            <v>7212</v>
          </cell>
          <cell r="B645" t="str">
            <v>Район Люлин</v>
          </cell>
        </row>
        <row r="646">
          <cell r="A646" t="str">
            <v>7213</v>
          </cell>
          <cell r="B646" t="str">
            <v>Район Младост</v>
          </cell>
        </row>
        <row r="647">
          <cell r="A647" t="str">
            <v>7214</v>
          </cell>
          <cell r="B647" t="str">
            <v>Район Надежда</v>
          </cell>
        </row>
        <row r="648">
          <cell r="A648" t="str">
            <v>7215</v>
          </cell>
          <cell r="B648" t="str">
            <v>Район Нови Искър</v>
          </cell>
        </row>
        <row r="649">
          <cell r="A649" t="str">
            <v>7216</v>
          </cell>
          <cell r="B649" t="str">
            <v>Район Оборище</v>
          </cell>
        </row>
        <row r="650">
          <cell r="A650" t="str">
            <v>7217</v>
          </cell>
          <cell r="B650" t="str">
            <v>Район Овча Купел</v>
          </cell>
        </row>
        <row r="651">
          <cell r="A651" t="str">
            <v>7218</v>
          </cell>
          <cell r="B651" t="str">
            <v>Район Панчарево</v>
          </cell>
        </row>
        <row r="652">
          <cell r="A652" t="str">
            <v>7219</v>
          </cell>
          <cell r="B652" t="str">
            <v>Район Подуяне</v>
          </cell>
        </row>
        <row r="653">
          <cell r="A653" t="str">
            <v>7220</v>
          </cell>
          <cell r="B653" t="str">
            <v>Район Сердика</v>
          </cell>
        </row>
        <row r="654">
          <cell r="A654" t="str">
            <v>7221</v>
          </cell>
          <cell r="B654" t="str">
            <v>Район Слатина</v>
          </cell>
        </row>
        <row r="655">
          <cell r="A655" t="str">
            <v>7222</v>
          </cell>
          <cell r="B655" t="str">
            <v>Район Средец</v>
          </cell>
        </row>
        <row r="656">
          <cell r="A656" t="str">
            <v>7223</v>
          </cell>
          <cell r="B656" t="str">
            <v>Район Студентска</v>
          </cell>
        </row>
        <row r="657">
          <cell r="A657" t="str">
            <v>7224</v>
          </cell>
          <cell r="B657" t="str">
            <v>Район Триадица</v>
          </cell>
        </row>
        <row r="658">
          <cell r="A658" t="str">
            <v>7225</v>
          </cell>
          <cell r="B658" t="str">
            <v>Столична община</v>
          </cell>
        </row>
        <row r="659">
          <cell r="A659" t="str">
            <v>7301</v>
          </cell>
          <cell r="B659" t="str">
            <v>Антон</v>
          </cell>
        </row>
        <row r="660">
          <cell r="A660" t="str">
            <v>7302</v>
          </cell>
          <cell r="B660" t="str">
            <v>Божурище</v>
          </cell>
        </row>
        <row r="661">
          <cell r="A661" t="str">
            <v>7303</v>
          </cell>
          <cell r="B661" t="str">
            <v>Ботевград</v>
          </cell>
        </row>
        <row r="662">
          <cell r="A662" t="str">
            <v>7304</v>
          </cell>
          <cell r="B662" t="str">
            <v>Годеч</v>
          </cell>
        </row>
        <row r="663">
          <cell r="A663" t="str">
            <v>7305</v>
          </cell>
          <cell r="B663" t="str">
            <v>Горна Малина</v>
          </cell>
        </row>
        <row r="664">
          <cell r="A664" t="str">
            <v>7306</v>
          </cell>
          <cell r="B664" t="str">
            <v>Долна Баня</v>
          </cell>
        </row>
        <row r="665">
          <cell r="A665" t="str">
            <v>7307</v>
          </cell>
          <cell r="B665" t="str">
            <v xml:space="preserve">Драгоман </v>
          </cell>
        </row>
        <row r="666">
          <cell r="A666" t="str">
            <v>7308</v>
          </cell>
          <cell r="B666" t="str">
            <v>Елин Пелин</v>
          </cell>
        </row>
        <row r="667">
          <cell r="A667" t="str">
            <v>7309</v>
          </cell>
          <cell r="B667" t="str">
            <v>Етрополе</v>
          </cell>
        </row>
        <row r="668">
          <cell r="A668" t="str">
            <v>7310</v>
          </cell>
          <cell r="B668" t="str">
            <v>Златица</v>
          </cell>
        </row>
        <row r="669">
          <cell r="A669" t="str">
            <v>7311</v>
          </cell>
          <cell r="B669" t="str">
            <v>Ихтиман</v>
          </cell>
        </row>
        <row r="670">
          <cell r="A670" t="str">
            <v>7312</v>
          </cell>
          <cell r="B670" t="str">
            <v>Копривщица</v>
          </cell>
        </row>
        <row r="671">
          <cell r="A671" t="str">
            <v>7313</v>
          </cell>
          <cell r="B671" t="str">
            <v>Костенец</v>
          </cell>
        </row>
        <row r="672">
          <cell r="A672" t="str">
            <v>7314</v>
          </cell>
          <cell r="B672" t="str">
            <v>Костинброд</v>
          </cell>
        </row>
        <row r="673">
          <cell r="A673" t="str">
            <v>7315</v>
          </cell>
          <cell r="B673" t="str">
            <v>Мирково</v>
          </cell>
        </row>
        <row r="674">
          <cell r="A674" t="str">
            <v>7316</v>
          </cell>
          <cell r="B674" t="str">
            <v>Пирдоп</v>
          </cell>
        </row>
        <row r="675">
          <cell r="A675" t="str">
            <v>7317</v>
          </cell>
          <cell r="B675" t="str">
            <v>Правец</v>
          </cell>
        </row>
        <row r="676">
          <cell r="A676" t="str">
            <v>7318</v>
          </cell>
          <cell r="B676" t="str">
            <v>Самоков</v>
          </cell>
        </row>
        <row r="677">
          <cell r="A677" t="str">
            <v>7319</v>
          </cell>
          <cell r="B677" t="str">
            <v>Своге</v>
          </cell>
        </row>
        <row r="678">
          <cell r="A678" t="str">
            <v>7320</v>
          </cell>
          <cell r="B678" t="str">
            <v>Сливница</v>
          </cell>
        </row>
        <row r="679">
          <cell r="A679" t="str">
            <v>7321</v>
          </cell>
          <cell r="B679" t="str">
            <v>Чавдар</v>
          </cell>
        </row>
        <row r="680">
          <cell r="A680" t="str">
            <v>7322</v>
          </cell>
          <cell r="B680" t="str">
            <v>Челопеч</v>
          </cell>
        </row>
        <row r="681">
          <cell r="A681" t="str">
            <v>7401</v>
          </cell>
          <cell r="B681" t="str">
            <v>Братя Даскалови</v>
          </cell>
        </row>
        <row r="682">
          <cell r="A682" t="str">
            <v>7402</v>
          </cell>
          <cell r="B682" t="str">
            <v>Гурково</v>
          </cell>
        </row>
        <row r="683">
          <cell r="A683" t="str">
            <v>7403</v>
          </cell>
          <cell r="B683" t="str">
            <v>Гълъбово</v>
          </cell>
        </row>
        <row r="684">
          <cell r="A684" t="str">
            <v>7404</v>
          </cell>
          <cell r="B684" t="str">
            <v>Казанлък</v>
          </cell>
        </row>
        <row r="685">
          <cell r="A685" t="str">
            <v>7405</v>
          </cell>
          <cell r="B685" t="str">
            <v>Мъглиж</v>
          </cell>
        </row>
        <row r="686">
          <cell r="A686" t="str">
            <v>7406</v>
          </cell>
          <cell r="B686" t="str">
            <v>Николаево</v>
          </cell>
        </row>
        <row r="687">
          <cell r="A687" t="str">
            <v>7407</v>
          </cell>
          <cell r="B687" t="str">
            <v>Опан</v>
          </cell>
        </row>
        <row r="688">
          <cell r="A688" t="str">
            <v>7408</v>
          </cell>
          <cell r="B688" t="str">
            <v>Павел баня</v>
          </cell>
        </row>
        <row r="689">
          <cell r="A689" t="str">
            <v>7409</v>
          </cell>
          <cell r="B689" t="str">
            <v>Раднево</v>
          </cell>
        </row>
        <row r="690">
          <cell r="A690" t="str">
            <v>7410</v>
          </cell>
          <cell r="B690" t="str">
            <v>Стара Загора</v>
          </cell>
        </row>
        <row r="691">
          <cell r="A691" t="str">
            <v>7411</v>
          </cell>
          <cell r="B691" t="str">
            <v>Чирпан</v>
          </cell>
        </row>
        <row r="692">
          <cell r="A692" t="str">
            <v>7501</v>
          </cell>
          <cell r="B692" t="str">
            <v>Антоново</v>
          </cell>
        </row>
        <row r="693">
          <cell r="A693" t="str">
            <v>7502</v>
          </cell>
          <cell r="B693" t="str">
            <v>Омуртаг</v>
          </cell>
        </row>
        <row r="694">
          <cell r="A694" t="str">
            <v>7503</v>
          </cell>
          <cell r="B694" t="str">
            <v>Опака</v>
          </cell>
        </row>
        <row r="695">
          <cell r="A695" t="str">
            <v>7504</v>
          </cell>
          <cell r="B695" t="str">
            <v>Попово</v>
          </cell>
        </row>
        <row r="696">
          <cell r="A696" t="str">
            <v>7505</v>
          </cell>
          <cell r="B696" t="str">
            <v>Търговище</v>
          </cell>
        </row>
        <row r="697">
          <cell r="A697" t="str">
            <v>7601</v>
          </cell>
          <cell r="B697" t="str">
            <v>Димитровград</v>
          </cell>
        </row>
        <row r="698">
          <cell r="A698" t="str">
            <v>7602</v>
          </cell>
          <cell r="B698" t="str">
            <v>Ивайловград</v>
          </cell>
        </row>
        <row r="699">
          <cell r="A699" t="str">
            <v>7603</v>
          </cell>
          <cell r="B699" t="str">
            <v>Любимец</v>
          </cell>
        </row>
        <row r="700">
          <cell r="A700" t="str">
            <v>7604</v>
          </cell>
          <cell r="B700" t="str">
            <v>Маджарово</v>
          </cell>
        </row>
        <row r="701">
          <cell r="A701" t="str">
            <v>7605</v>
          </cell>
          <cell r="B701" t="str">
            <v>Минерални Бани</v>
          </cell>
        </row>
        <row r="702">
          <cell r="A702" t="str">
            <v>7606</v>
          </cell>
          <cell r="B702" t="str">
            <v>Свиленград</v>
          </cell>
        </row>
        <row r="703">
          <cell r="A703" t="str">
            <v>7607</v>
          </cell>
          <cell r="B703" t="str">
            <v>Симеоновград</v>
          </cell>
        </row>
        <row r="704">
          <cell r="A704" t="str">
            <v>7608</v>
          </cell>
          <cell r="B704" t="str">
            <v>Стамболово</v>
          </cell>
        </row>
        <row r="705">
          <cell r="A705" t="str">
            <v>7609</v>
          </cell>
          <cell r="B705" t="str">
            <v>Тополовград</v>
          </cell>
        </row>
        <row r="706">
          <cell r="A706" t="str">
            <v>7610</v>
          </cell>
          <cell r="B706" t="str">
            <v>Харманли</v>
          </cell>
        </row>
        <row r="707">
          <cell r="A707" t="str">
            <v>7611</v>
          </cell>
          <cell r="B707" t="str">
            <v>Хасково</v>
          </cell>
        </row>
        <row r="708">
          <cell r="A708" t="str">
            <v>7701</v>
          </cell>
          <cell r="B708" t="str">
            <v>Велики Преслав</v>
          </cell>
        </row>
        <row r="709">
          <cell r="A709" t="str">
            <v>7702</v>
          </cell>
          <cell r="B709" t="str">
            <v>Венец</v>
          </cell>
        </row>
        <row r="710">
          <cell r="A710" t="str">
            <v>7703</v>
          </cell>
          <cell r="B710" t="str">
            <v>Върбица</v>
          </cell>
        </row>
        <row r="711">
          <cell r="A711" t="str">
            <v>7704</v>
          </cell>
          <cell r="B711" t="str">
            <v>Каолиново</v>
          </cell>
        </row>
        <row r="712">
          <cell r="A712" t="str">
            <v>7705</v>
          </cell>
          <cell r="B712" t="str">
            <v>Каспичан</v>
          </cell>
        </row>
        <row r="713">
          <cell r="A713" t="str">
            <v>7706</v>
          </cell>
          <cell r="B713" t="str">
            <v>Никола Козлево</v>
          </cell>
        </row>
        <row r="714">
          <cell r="A714" t="str">
            <v>7707</v>
          </cell>
          <cell r="B714" t="str">
            <v>Нови пазар</v>
          </cell>
        </row>
        <row r="715">
          <cell r="A715" t="str">
            <v>7708</v>
          </cell>
          <cell r="B715" t="str">
            <v>Смядово</v>
          </cell>
        </row>
        <row r="716">
          <cell r="A716" t="str">
            <v>7709</v>
          </cell>
          <cell r="B716" t="str">
            <v>Хитрино</v>
          </cell>
        </row>
        <row r="717">
          <cell r="A717" t="str">
            <v>7710</v>
          </cell>
          <cell r="B717" t="str">
            <v>Шумен</v>
          </cell>
        </row>
        <row r="718">
          <cell r="A718" t="str">
            <v>7801</v>
          </cell>
          <cell r="B718" t="str">
            <v>Болярово</v>
          </cell>
        </row>
        <row r="719">
          <cell r="A719" t="str">
            <v>7802</v>
          </cell>
          <cell r="B719" t="str">
            <v>Елхово</v>
          </cell>
        </row>
        <row r="720">
          <cell r="A720" t="str">
            <v>7803</v>
          </cell>
          <cell r="B720" t="str">
            <v>Стралджа</v>
          </cell>
        </row>
        <row r="721">
          <cell r="A721" t="str">
            <v>7804</v>
          </cell>
          <cell r="B721" t="str">
            <v>Тунджа</v>
          </cell>
        </row>
        <row r="722">
          <cell r="A722" t="str">
            <v>7805</v>
          </cell>
          <cell r="B722" t="str">
            <v>Ямбол</v>
          </cell>
        </row>
        <row r="725">
          <cell r="B725">
            <v>45322</v>
          </cell>
        </row>
        <row r="726">
          <cell r="B726">
            <v>45351</v>
          </cell>
        </row>
        <row r="727">
          <cell r="B727">
            <v>45382</v>
          </cell>
        </row>
        <row r="728">
          <cell r="B728">
            <v>45412</v>
          </cell>
        </row>
        <row r="729">
          <cell r="B729">
            <v>45443</v>
          </cell>
        </row>
        <row r="730">
          <cell r="B730">
            <v>45473</v>
          </cell>
        </row>
        <row r="731">
          <cell r="B731">
            <v>45504</v>
          </cell>
        </row>
        <row r="732">
          <cell r="B732">
            <v>45535</v>
          </cell>
        </row>
        <row r="733">
          <cell r="B733">
            <v>45565</v>
          </cell>
        </row>
        <row r="734">
          <cell r="B734">
            <v>45596</v>
          </cell>
        </row>
        <row r="735">
          <cell r="B735">
            <v>45626</v>
          </cell>
        </row>
        <row r="736">
          <cell r="B736">
            <v>45657</v>
          </cell>
        </row>
      </sheetData>
    </sheetDataSet>
  </externalBook>
</externalLink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6" zoomScale="75" zoomScaleNormal="75" workbookViewId="0">
      <selection activeCell="O41" sqref="O41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44"/>
      <c r="C1" s="444"/>
      <c r="D1" s="444"/>
      <c r="E1" s="15"/>
      <c r="F1" s="446"/>
      <c r="G1" s="446"/>
      <c r="H1" s="446"/>
      <c r="I1" s="15"/>
      <c r="J1" s="15"/>
      <c r="N1" s="4"/>
      <c r="O1" s="444"/>
      <c r="Q1" s="4"/>
    </row>
    <row r="2" spans="1:26" ht="15.75" hidden="1">
      <c r="B2" s="444"/>
      <c r="C2" s="444"/>
      <c r="D2" s="444"/>
      <c r="E2" s="15"/>
      <c r="F2" s="443"/>
      <c r="G2" s="443"/>
      <c r="H2" s="443"/>
      <c r="I2" s="15"/>
      <c r="J2" s="15"/>
      <c r="N2" s="4"/>
      <c r="O2" s="444"/>
      <c r="Q2" s="4"/>
    </row>
    <row r="3" spans="1:26" ht="21.75" hidden="1" customHeight="1">
      <c r="B3" s="444"/>
      <c r="C3" s="444"/>
      <c r="D3" s="444"/>
      <c r="E3" s="15"/>
      <c r="F3" s="443"/>
      <c r="G3" s="443"/>
      <c r="H3" s="443"/>
      <c r="I3" s="15"/>
      <c r="J3" s="15"/>
      <c r="N3" s="4"/>
      <c r="Q3" s="4"/>
    </row>
    <row r="4" spans="1:26" ht="15.75" hidden="1">
      <c r="B4" s="444"/>
      <c r="C4" s="444"/>
      <c r="D4" s="444"/>
      <c r="E4" s="15"/>
      <c r="F4" s="443"/>
      <c r="G4" s="443"/>
      <c r="H4" s="443"/>
      <c r="I4" s="15"/>
      <c r="J4" s="15"/>
      <c r="N4" s="4"/>
      <c r="O4" s="445"/>
      <c r="Q4" s="4"/>
    </row>
    <row r="5" spans="1:26" ht="18" hidden="1" customHeight="1">
      <c r="B5" s="444"/>
      <c r="C5" s="444"/>
      <c r="D5" s="444"/>
      <c r="E5" s="15"/>
      <c r="F5" s="443"/>
      <c r="G5" s="443"/>
      <c r="H5" s="443"/>
      <c r="I5" s="15"/>
      <c r="J5" s="15"/>
      <c r="N5" s="4"/>
      <c r="O5" s="415"/>
      <c r="Q5" s="4"/>
    </row>
    <row r="6" spans="1:26" ht="20.25">
      <c r="B6" s="444"/>
      <c r="C6" s="444"/>
      <c r="D6" s="444"/>
      <c r="E6" s="15"/>
      <c r="F6" s="443"/>
      <c r="G6" s="443"/>
      <c r="H6" s="443"/>
      <c r="I6" s="15"/>
      <c r="J6" s="15"/>
      <c r="N6" s="4"/>
      <c r="O6" s="437"/>
      <c r="Q6" s="4"/>
    </row>
    <row r="7" spans="1:26" ht="9" hidden="1" customHeight="1">
      <c r="B7" s="437"/>
      <c r="C7" s="437"/>
      <c r="D7" s="437"/>
      <c r="E7" s="15"/>
      <c r="F7" s="15"/>
      <c r="G7" s="15"/>
      <c r="H7" s="15"/>
      <c r="I7" s="15"/>
      <c r="J7" s="15"/>
      <c r="N7" s="4"/>
      <c r="P7" s="4"/>
      <c r="Q7" s="4"/>
    </row>
    <row r="8" spans="1:26" ht="22.5" customHeight="1" thickBot="1">
      <c r="B8" s="442" t="str">
        <f>VLOOKUP(E15,SMETKA,3,FALSE)</f>
        <v xml:space="preserve">                                  ОТЧЕТ ЗА КАСОВОТО ИЗПЪЛНЕНИЕ НА БЮДЖЕТА</v>
      </c>
      <c r="C8" s="441"/>
      <c r="D8" s="441"/>
      <c r="E8" s="440"/>
      <c r="F8" s="440"/>
      <c r="G8" s="440"/>
      <c r="H8" s="440"/>
      <c r="I8" s="440"/>
      <c r="J8" s="439"/>
      <c r="K8" s="438"/>
      <c r="L8" s="438"/>
      <c r="M8" s="438"/>
      <c r="N8" s="4"/>
      <c r="P8" s="4"/>
      <c r="Q8" s="4"/>
    </row>
    <row r="9" spans="1:26" ht="12" customHeight="1" thickTop="1">
      <c r="B9" s="437"/>
      <c r="C9" s="437"/>
      <c r="D9" s="437"/>
      <c r="E9" s="436"/>
      <c r="F9" s="436"/>
      <c r="G9" s="436"/>
      <c r="H9" s="436"/>
      <c r="I9" s="436"/>
      <c r="J9" s="436"/>
      <c r="K9" s="34"/>
      <c r="L9" s="34"/>
      <c r="M9" s="34"/>
      <c r="N9" s="4"/>
      <c r="P9" s="4"/>
      <c r="Q9" s="4"/>
    </row>
    <row r="10" spans="1:26" ht="18.75">
      <c r="B10" s="426"/>
      <c r="C10" s="426"/>
      <c r="D10" s="426"/>
      <c r="E10" s="15"/>
      <c r="F10" s="435"/>
      <c r="G10" s="435"/>
      <c r="H10" s="435"/>
      <c r="I10" s="15"/>
      <c r="J10" s="15"/>
      <c r="N10" s="4"/>
      <c r="O10" s="426"/>
      <c r="Q10" s="4"/>
    </row>
    <row r="11" spans="1:26" ht="23.25" customHeight="1">
      <c r="B11" s="434" t="str">
        <f>+[1]OTCHET!B9</f>
        <v>РЕГИОНАЛНА ИНСПЕКЦИЯ ПО ОКОЛНАТА СРЕДА И ВОДИТЕ - ВРАЦА</v>
      </c>
      <c r="C11" s="434"/>
      <c r="D11" s="434"/>
      <c r="E11" s="433" t="s">
        <v>174</v>
      </c>
      <c r="F11" s="432">
        <f>[1]OTCHET!F9</f>
        <v>45596</v>
      </c>
      <c r="G11" s="431" t="s">
        <v>173</v>
      </c>
      <c r="H11" s="430">
        <f>+[1]OTCHET!H9</f>
        <v>193955</v>
      </c>
      <c r="I11" s="447">
        <f>+[1]OTCHET!I9</f>
        <v>191060003</v>
      </c>
      <c r="J11" s="448"/>
      <c r="K11" s="429"/>
      <c r="L11" s="429"/>
      <c r="N11" s="4"/>
      <c r="O11" s="428"/>
      <c r="Q11" s="4"/>
      <c r="R11" s="280"/>
      <c r="S11" s="280"/>
      <c r="T11" s="280"/>
      <c r="U11" s="280"/>
    </row>
    <row r="12" spans="1:26" ht="23.25" customHeight="1">
      <c r="B12" s="427" t="s">
        <v>172</v>
      </c>
      <c r="C12" s="421"/>
      <c r="D12" s="426"/>
      <c r="E12" s="15"/>
      <c r="F12" s="425"/>
      <c r="G12" s="15"/>
      <c r="H12" s="419"/>
      <c r="I12" s="449" t="s">
        <v>171</v>
      </c>
      <c r="J12" s="449"/>
      <c r="N12" s="4"/>
      <c r="O12" s="421"/>
      <c r="Q12" s="4"/>
      <c r="R12" s="280"/>
      <c r="S12" s="280"/>
      <c r="T12" s="280"/>
      <c r="U12" s="280"/>
    </row>
    <row r="13" spans="1:26" ht="23.25" customHeight="1">
      <c r="B13" s="424" t="str">
        <f>+[1]OTCHET!B12</f>
        <v>Министерство на околната среда и водите</v>
      </c>
      <c r="C13" s="421"/>
      <c r="D13" s="421"/>
      <c r="E13" s="423" t="str">
        <f>+[1]OTCHET!E12</f>
        <v>код по ЕБК:</v>
      </c>
      <c r="F13" s="422" t="str">
        <f>+[1]OTCHET!F12</f>
        <v>1900</v>
      </c>
      <c r="G13" s="15"/>
      <c r="H13" s="419"/>
      <c r="I13" s="450"/>
      <c r="J13" s="450"/>
      <c r="N13" s="4"/>
      <c r="O13" s="421"/>
      <c r="Q13" s="4"/>
      <c r="R13" s="280"/>
      <c r="S13" s="280"/>
      <c r="T13" s="280"/>
      <c r="U13" s="280"/>
    </row>
    <row r="14" spans="1:26" ht="23.25" customHeight="1">
      <c r="B14" s="420" t="s">
        <v>170</v>
      </c>
      <c r="C14" s="415"/>
      <c r="D14" s="415"/>
      <c r="E14" s="415"/>
      <c r="F14" s="415"/>
      <c r="G14" s="415"/>
      <c r="H14" s="419"/>
      <c r="I14" s="450"/>
      <c r="J14" s="450"/>
      <c r="N14" s="4"/>
      <c r="O14" s="415"/>
      <c r="Q14" s="4"/>
      <c r="R14" s="280"/>
      <c r="S14" s="280"/>
      <c r="T14" s="280"/>
      <c r="U14" s="280"/>
    </row>
    <row r="15" spans="1:26" ht="21.75" customHeight="1" thickBot="1">
      <c r="B15" s="418" t="s">
        <v>169</v>
      </c>
      <c r="C15" s="410"/>
      <c r="D15" s="410"/>
      <c r="E15" s="417">
        <f>+[1]OTCHET!E15</f>
        <v>0</v>
      </c>
      <c r="F15" s="416" t="str">
        <f>[1]OTCHET!F15</f>
        <v>БЮДЖЕТ</v>
      </c>
      <c r="G15" s="415"/>
      <c r="H15" s="411"/>
      <c r="I15" s="411"/>
      <c r="J15" s="414"/>
      <c r="K15" s="413"/>
      <c r="L15" s="413"/>
      <c r="M15" s="412"/>
      <c r="N15" s="411"/>
      <c r="O15" s="410"/>
      <c r="P15" s="368"/>
      <c r="Q15" s="4"/>
      <c r="R15" s="280"/>
      <c r="S15" s="280"/>
      <c r="T15" s="280"/>
      <c r="U15" s="280"/>
      <c r="V15" s="280"/>
      <c r="W15" s="280"/>
      <c r="Y15" s="280"/>
      <c r="Z15" s="280"/>
    </row>
    <row r="16" spans="1:26" ht="16.5" thickBot="1">
      <c r="A16" s="282"/>
      <c r="B16" s="409"/>
      <c r="C16" s="409"/>
      <c r="D16" s="409"/>
      <c r="E16" s="408"/>
      <c r="F16" s="408"/>
      <c r="G16" s="408"/>
      <c r="H16" s="408"/>
      <c r="I16" s="408"/>
      <c r="J16" s="407" t="s">
        <v>168</v>
      </c>
      <c r="K16" s="406"/>
      <c r="L16" s="406"/>
      <c r="M16" s="405"/>
      <c r="N16" s="404"/>
      <c r="O16" s="403"/>
      <c r="P16" s="283"/>
      <c r="Q16" s="4"/>
      <c r="R16" s="280"/>
      <c r="S16" s="280"/>
      <c r="T16" s="280"/>
      <c r="U16" s="280"/>
      <c r="V16" s="280"/>
      <c r="W16" s="280"/>
      <c r="Y16" s="280"/>
      <c r="Z16" s="280"/>
    </row>
    <row r="17" spans="1:26" ht="22.5" customHeight="1">
      <c r="A17" s="282"/>
      <c r="B17" s="402"/>
      <c r="C17" s="401" t="s">
        <v>167</v>
      </c>
      <c r="D17" s="401"/>
      <c r="E17" s="453" t="s">
        <v>166</v>
      </c>
      <c r="F17" s="455" t="s">
        <v>165</v>
      </c>
      <c r="G17" s="400" t="s">
        <v>164</v>
      </c>
      <c r="H17" s="399"/>
      <c r="I17" s="398"/>
      <c r="J17" s="397"/>
      <c r="K17" s="396"/>
      <c r="L17" s="396"/>
      <c r="M17" s="396"/>
      <c r="N17" s="395"/>
      <c r="O17" s="394" t="s">
        <v>163</v>
      </c>
      <c r="P17" s="378"/>
      <c r="Q17" s="4"/>
      <c r="R17" s="280"/>
      <c r="S17" s="280"/>
      <c r="T17" s="280"/>
      <c r="U17" s="280"/>
      <c r="V17" s="280"/>
      <c r="W17" s="280"/>
      <c r="X17" s="280"/>
      <c r="Y17" s="280"/>
      <c r="Z17" s="280"/>
    </row>
    <row r="18" spans="1:26" ht="47.25" customHeight="1">
      <c r="A18" s="282"/>
      <c r="B18" s="393" t="s">
        <v>162</v>
      </c>
      <c r="C18" s="392"/>
      <c r="D18" s="392"/>
      <c r="E18" s="454"/>
      <c r="F18" s="456"/>
      <c r="G18" s="391" t="s">
        <v>161</v>
      </c>
      <c r="H18" s="390" t="s">
        <v>160</v>
      </c>
      <c r="I18" s="390" t="s">
        <v>159</v>
      </c>
      <c r="J18" s="389" t="s">
        <v>158</v>
      </c>
      <c r="K18" s="388" t="s">
        <v>157</v>
      </c>
      <c r="L18" s="388" t="s">
        <v>157</v>
      </c>
      <c r="M18" s="388"/>
      <c r="N18" s="380"/>
      <c r="O18" s="387"/>
      <c r="P18" s="378"/>
      <c r="Q18" s="283"/>
      <c r="R18" s="280"/>
      <c r="S18" s="280"/>
      <c r="T18" s="280"/>
      <c r="U18" s="280"/>
      <c r="V18" s="280"/>
      <c r="W18" s="280"/>
      <c r="X18" s="280"/>
      <c r="Y18" s="280"/>
      <c r="Z18" s="280"/>
    </row>
    <row r="19" spans="1:26" ht="15.75" hidden="1">
      <c r="A19" s="282"/>
      <c r="B19" s="386"/>
      <c r="C19" s="386"/>
      <c r="D19" s="386"/>
      <c r="E19" s="385"/>
      <c r="F19" s="385"/>
      <c r="G19" s="384"/>
      <c r="H19" s="383"/>
      <c r="I19" s="383"/>
      <c r="J19" s="382"/>
      <c r="K19" s="381"/>
      <c r="L19" s="381"/>
      <c r="M19" s="381"/>
      <c r="N19" s="380"/>
      <c r="O19" s="379"/>
      <c r="P19" s="378"/>
      <c r="Q19" s="283"/>
      <c r="R19" s="280"/>
      <c r="S19" s="280"/>
      <c r="T19" s="280"/>
      <c r="U19" s="280"/>
      <c r="V19" s="280"/>
      <c r="W19" s="280"/>
      <c r="X19" s="280"/>
      <c r="Y19" s="280"/>
      <c r="Z19" s="280"/>
    </row>
    <row r="20" spans="1:26" ht="16.5" thickBot="1">
      <c r="A20" s="282"/>
      <c r="B20" s="377" t="s">
        <v>156</v>
      </c>
      <c r="C20" s="376"/>
      <c r="D20" s="376"/>
      <c r="E20" s="375" t="s">
        <v>155</v>
      </c>
      <c r="F20" s="375" t="s">
        <v>154</v>
      </c>
      <c r="G20" s="374" t="s">
        <v>153</v>
      </c>
      <c r="H20" s="373" t="s">
        <v>152</v>
      </c>
      <c r="I20" s="373" t="s">
        <v>151</v>
      </c>
      <c r="J20" s="372" t="s">
        <v>150</v>
      </c>
      <c r="K20" s="371" t="s">
        <v>149</v>
      </c>
      <c r="L20" s="371" t="s">
        <v>148</v>
      </c>
      <c r="M20" s="371" t="s">
        <v>148</v>
      </c>
      <c r="N20" s="370"/>
      <c r="O20" s="369"/>
      <c r="P20" s="368"/>
      <c r="Q20" s="283"/>
      <c r="R20" s="280"/>
      <c r="S20" s="280"/>
      <c r="T20" s="280"/>
      <c r="U20" s="280"/>
      <c r="V20" s="280"/>
      <c r="W20" s="280"/>
      <c r="X20" s="280"/>
      <c r="Y20" s="280"/>
      <c r="Z20" s="280"/>
    </row>
    <row r="21" spans="1:26" ht="15.75">
      <c r="A21" s="282"/>
      <c r="B21" s="367"/>
      <c r="C21" s="367"/>
      <c r="D21" s="367"/>
      <c r="E21" s="366"/>
      <c r="F21" s="366"/>
      <c r="G21" s="365"/>
      <c r="H21" s="364"/>
      <c r="I21" s="364"/>
      <c r="J21" s="363"/>
      <c r="K21" s="362"/>
      <c r="L21" s="362"/>
      <c r="M21" s="362"/>
      <c r="N21" s="361"/>
      <c r="O21" s="360"/>
      <c r="P21" s="359"/>
      <c r="Q21" s="283"/>
      <c r="R21" s="280"/>
      <c r="S21" s="280"/>
      <c r="T21" s="280"/>
      <c r="U21" s="280"/>
      <c r="V21" s="280"/>
      <c r="W21" s="280"/>
      <c r="X21" s="280"/>
      <c r="Y21" s="280"/>
      <c r="Z21" s="280"/>
    </row>
    <row r="22" spans="1:26" ht="19.5" thickBot="1">
      <c r="A22" s="282">
        <v>10</v>
      </c>
      <c r="B22" s="148" t="s">
        <v>147</v>
      </c>
      <c r="C22" s="358" t="s">
        <v>146</v>
      </c>
      <c r="D22" s="357"/>
      <c r="E22" s="356">
        <f t="shared" ref="E22:J22" si="0">+E23+E25+E36+E37</f>
        <v>35000</v>
      </c>
      <c r="F22" s="356">
        <f t="shared" si="0"/>
        <v>34414</v>
      </c>
      <c r="G22" s="355">
        <f t="shared" si="0"/>
        <v>41955</v>
      </c>
      <c r="H22" s="354">
        <f t="shared" si="0"/>
        <v>0</v>
      </c>
      <c r="I22" s="354">
        <f t="shared" si="0"/>
        <v>7</v>
      </c>
      <c r="J22" s="353">
        <f t="shared" si="0"/>
        <v>-7548</v>
      </c>
      <c r="K22" s="59">
        <f>+K23+K25+K35+K36+K37</f>
        <v>0</v>
      </c>
      <c r="L22" s="59">
        <f>+L23+L25+L35+L36+L37</f>
        <v>0</v>
      </c>
      <c r="M22" s="59">
        <f>+M23+M25+M35+M36</f>
        <v>0</v>
      </c>
      <c r="N22" s="352"/>
      <c r="O22" s="351" t="s">
        <v>146</v>
      </c>
      <c r="P22" s="350"/>
      <c r="Q22" s="283"/>
      <c r="R22" s="280"/>
      <c r="S22" s="280"/>
      <c r="T22" s="280"/>
      <c r="U22" s="280"/>
      <c r="V22" s="280"/>
      <c r="W22" s="280"/>
      <c r="X22" s="280"/>
      <c r="Y22" s="280"/>
      <c r="Z22" s="280"/>
    </row>
    <row r="23" spans="1:26" ht="16.5" thickTop="1">
      <c r="A23" s="282">
        <v>15</v>
      </c>
      <c r="B23" s="349" t="s">
        <v>145</v>
      </c>
      <c r="C23" s="349" t="s">
        <v>144</v>
      </c>
      <c r="D23" s="349"/>
      <c r="E23" s="348">
        <f>[1]OTCHET!E22+[1]OTCHET!E28+[1]OTCHET!E33+[1]OTCHET!E39+[1]OTCHET!E47+[1]OTCHET!E52+[1]OTCHET!E58+[1]OTCHET!E61+[1]OTCHET!E64+[1]OTCHET!E65+[1]OTCHET!E72+[1]OTCHET!E73</f>
        <v>0</v>
      </c>
      <c r="F23" s="348">
        <f>+G23+H23+I23+J23</f>
        <v>0</v>
      </c>
      <c r="G23" s="347">
        <f>[1]OTCHET!G22+[1]OTCHET!G28+[1]OTCHET!G33+[1]OTCHET!G39+[1]OTCHET!G47+[1]OTCHET!G52+[1]OTCHET!G58+[1]OTCHET!G61+[1]OTCHET!G64+[1]OTCHET!G65+[1]OTCHET!G72+[1]OTCHET!G73</f>
        <v>0</v>
      </c>
      <c r="H23" s="346">
        <f>[1]OTCHET!H22+[1]OTCHET!H28+[1]OTCHET!H33+[1]OTCHET!H39+[1]OTCHET!H47+[1]OTCHET!H52+[1]OTCHET!H58+[1]OTCHET!H61+[1]OTCHET!H64+[1]OTCHET!H65+[1]OTCHET!H72+[1]OTCHET!H73</f>
        <v>0</v>
      </c>
      <c r="I23" s="346">
        <f>[1]OTCHET!I22+[1]OTCHET!I28+[1]OTCHET!I33+[1]OTCHET!I39+[1]OTCHET!I47+[1]OTCHET!I52+[1]OTCHET!I58+[1]OTCHET!I61+[1]OTCHET!I64+[1]OTCHET!I65+[1]OTCHET!I72+[1]OTCHET!I73</f>
        <v>0</v>
      </c>
      <c r="J23" s="345">
        <f>[1]OTCHET!J22+[1]OTCHET!J28+[1]OTCHET!J33+[1]OTCHET!J39+[1]OTCHET!J47+[1]OTCHET!J52+[1]OTCHET!J58+[1]OTCHET!J61+[1]OTCHET!J64+[1]OTCHET!J65+[1]OTCHET!J72+[1]OTCHET!J73</f>
        <v>0</v>
      </c>
      <c r="K23" s="344"/>
      <c r="L23" s="344"/>
      <c r="M23" s="344"/>
      <c r="N23" s="191"/>
      <c r="O23" s="264" t="s">
        <v>144</v>
      </c>
      <c r="P23" s="11"/>
      <c r="Q23" s="283"/>
      <c r="R23" s="280"/>
      <c r="S23" s="280"/>
      <c r="T23" s="280"/>
      <c r="U23" s="280"/>
      <c r="V23" s="280"/>
      <c r="W23" s="280"/>
      <c r="X23" s="280"/>
      <c r="Y23" s="280"/>
      <c r="Z23" s="280"/>
    </row>
    <row r="24" spans="1:26" ht="16.5" hidden="1" customHeight="1">
      <c r="A24" s="282"/>
      <c r="B24" s="77" t="s">
        <v>143</v>
      </c>
      <c r="C24" s="77" t="s">
        <v>74</v>
      </c>
      <c r="D24" s="77"/>
      <c r="E24" s="76"/>
      <c r="F24" s="76">
        <f>+G24+H24+I24+J24</f>
        <v>0</v>
      </c>
      <c r="G24" s="75"/>
      <c r="H24" s="74"/>
      <c r="I24" s="74"/>
      <c r="J24" s="73"/>
      <c r="K24" s="256"/>
      <c r="L24" s="256"/>
      <c r="M24" s="256"/>
      <c r="N24" s="191"/>
      <c r="O24" s="71" t="s">
        <v>74</v>
      </c>
      <c r="P24" s="11"/>
      <c r="Q24" s="283"/>
      <c r="R24" s="280"/>
      <c r="S24" s="280"/>
      <c r="T24" s="280"/>
      <c r="U24" s="280"/>
      <c r="V24" s="280"/>
      <c r="W24" s="280"/>
      <c r="X24" s="280"/>
      <c r="Y24" s="280"/>
      <c r="Z24" s="280"/>
    </row>
    <row r="25" spans="1:26" ht="16.5" thickBot="1">
      <c r="A25" s="282">
        <v>20</v>
      </c>
      <c r="B25" s="343" t="s">
        <v>142</v>
      </c>
      <c r="C25" s="343" t="s">
        <v>141</v>
      </c>
      <c r="D25" s="343"/>
      <c r="E25" s="342">
        <f t="shared" ref="E25:M25" si="1">+E26+E30+E31+E32+E33</f>
        <v>35000</v>
      </c>
      <c r="F25" s="342">
        <f t="shared" si="1"/>
        <v>34414</v>
      </c>
      <c r="G25" s="341">
        <f t="shared" si="1"/>
        <v>41955</v>
      </c>
      <c r="H25" s="340">
        <f t="shared" si="1"/>
        <v>0</v>
      </c>
      <c r="I25" s="340">
        <f t="shared" si="1"/>
        <v>7</v>
      </c>
      <c r="J25" s="339">
        <f t="shared" si="1"/>
        <v>-7548</v>
      </c>
      <c r="K25" s="59">
        <f t="shared" si="1"/>
        <v>0</v>
      </c>
      <c r="L25" s="59">
        <f t="shared" si="1"/>
        <v>0</v>
      </c>
      <c r="M25" s="59">
        <f t="shared" si="1"/>
        <v>0</v>
      </c>
      <c r="N25" s="191"/>
      <c r="O25" s="338" t="s">
        <v>141</v>
      </c>
      <c r="P25" s="11"/>
      <c r="Q25" s="283"/>
      <c r="R25" s="280"/>
      <c r="S25" s="280"/>
      <c r="T25" s="280"/>
      <c r="U25" s="280"/>
      <c r="V25" s="280"/>
      <c r="W25" s="280"/>
      <c r="X25" s="280"/>
      <c r="Y25" s="280"/>
      <c r="Z25" s="280"/>
    </row>
    <row r="26" spans="1:26" ht="15.75">
      <c r="A26" s="282">
        <v>25</v>
      </c>
      <c r="B26" s="337" t="s">
        <v>140</v>
      </c>
      <c r="C26" s="337" t="s">
        <v>139</v>
      </c>
      <c r="D26" s="337"/>
      <c r="E26" s="336">
        <f>[1]OTCHET!E74</f>
        <v>0</v>
      </c>
      <c r="F26" s="336">
        <f t="shared" ref="F26:F37" si="2">+G26+H26+I26+J26</f>
        <v>0</v>
      </c>
      <c r="G26" s="335">
        <f>[1]OTCHET!G74</f>
        <v>0</v>
      </c>
      <c r="H26" s="334">
        <f>[1]OTCHET!H74</f>
        <v>0</v>
      </c>
      <c r="I26" s="334">
        <f>[1]OTCHET!I74</f>
        <v>0</v>
      </c>
      <c r="J26" s="333">
        <f>[1]OTCHET!J74</f>
        <v>0</v>
      </c>
      <c r="K26" s="256"/>
      <c r="L26" s="256"/>
      <c r="M26" s="256"/>
      <c r="N26" s="191"/>
      <c r="O26" s="332" t="s">
        <v>139</v>
      </c>
      <c r="P26" s="11"/>
      <c r="Q26" s="283"/>
      <c r="R26" s="280"/>
      <c r="S26" s="280"/>
      <c r="T26" s="280"/>
      <c r="U26" s="280"/>
      <c r="V26" s="280"/>
      <c r="W26" s="280"/>
      <c r="X26" s="280"/>
      <c r="Y26" s="280"/>
      <c r="Z26" s="280"/>
    </row>
    <row r="27" spans="1:26" ht="15.75">
      <c r="A27" s="282">
        <v>26</v>
      </c>
      <c r="B27" s="330" t="s">
        <v>138</v>
      </c>
      <c r="C27" s="331" t="s">
        <v>137</v>
      </c>
      <c r="D27" s="330"/>
      <c r="E27" s="329">
        <f>[1]OTCHET!E75</f>
        <v>0</v>
      </c>
      <c r="F27" s="329">
        <f t="shared" si="2"/>
        <v>0</v>
      </c>
      <c r="G27" s="328">
        <f>[1]OTCHET!G75</f>
        <v>0</v>
      </c>
      <c r="H27" s="327">
        <f>[1]OTCHET!H75</f>
        <v>0</v>
      </c>
      <c r="I27" s="327">
        <f>[1]OTCHET!I75</f>
        <v>0</v>
      </c>
      <c r="J27" s="326">
        <f>[1]OTCHET!J75</f>
        <v>0</v>
      </c>
      <c r="K27" s="325"/>
      <c r="L27" s="325"/>
      <c r="M27" s="325"/>
      <c r="N27" s="191"/>
      <c r="O27" s="324" t="s">
        <v>137</v>
      </c>
      <c r="P27" s="11"/>
      <c r="Q27" s="283"/>
      <c r="R27" s="280"/>
      <c r="S27" s="280"/>
      <c r="T27" s="280"/>
      <c r="U27" s="280"/>
      <c r="V27" s="280"/>
      <c r="W27" s="280"/>
      <c r="X27" s="280"/>
      <c r="Y27" s="280"/>
      <c r="Z27" s="280"/>
    </row>
    <row r="28" spans="1:26" ht="15.75">
      <c r="A28" s="282">
        <v>30</v>
      </c>
      <c r="B28" s="322" t="s">
        <v>136</v>
      </c>
      <c r="C28" s="323" t="s">
        <v>135</v>
      </c>
      <c r="D28" s="322"/>
      <c r="E28" s="321">
        <f>[1]OTCHET!E77</f>
        <v>0</v>
      </c>
      <c r="F28" s="321">
        <f t="shared" si="2"/>
        <v>0</v>
      </c>
      <c r="G28" s="320">
        <f>[1]OTCHET!G77</f>
        <v>0</v>
      </c>
      <c r="H28" s="319">
        <f>[1]OTCHET!H77</f>
        <v>0</v>
      </c>
      <c r="I28" s="319">
        <f>[1]OTCHET!I77</f>
        <v>0</v>
      </c>
      <c r="J28" s="318">
        <f>[1]OTCHET!J77</f>
        <v>0</v>
      </c>
      <c r="K28" s="225"/>
      <c r="L28" s="225"/>
      <c r="M28" s="225"/>
      <c r="N28" s="191"/>
      <c r="O28" s="317" t="s">
        <v>135</v>
      </c>
      <c r="P28" s="11"/>
      <c r="Q28" s="283"/>
      <c r="R28" s="280"/>
      <c r="S28" s="280"/>
      <c r="T28" s="280"/>
      <c r="U28" s="280"/>
      <c r="V28" s="280"/>
      <c r="W28" s="280"/>
      <c r="X28" s="280"/>
      <c r="Y28" s="280"/>
      <c r="Z28" s="280"/>
    </row>
    <row r="29" spans="1:26" ht="15.75">
      <c r="A29" s="282">
        <v>35</v>
      </c>
      <c r="B29" s="315" t="s">
        <v>134</v>
      </c>
      <c r="C29" s="316" t="s">
        <v>133</v>
      </c>
      <c r="D29" s="315"/>
      <c r="E29" s="314">
        <f>+[1]OTCHET!E78+[1]OTCHET!E79</f>
        <v>0</v>
      </c>
      <c r="F29" s="314">
        <f t="shared" si="2"/>
        <v>0</v>
      </c>
      <c r="G29" s="313">
        <f>+[1]OTCHET!G78+[1]OTCHET!G79</f>
        <v>0</v>
      </c>
      <c r="H29" s="312">
        <f>+[1]OTCHET!H78+[1]OTCHET!H79</f>
        <v>0</v>
      </c>
      <c r="I29" s="312">
        <f>+[1]OTCHET!I78+[1]OTCHET!I79</f>
        <v>0</v>
      </c>
      <c r="J29" s="311">
        <f>+[1]OTCHET!J78+[1]OTCHET!J79</f>
        <v>0</v>
      </c>
      <c r="K29" s="225"/>
      <c r="L29" s="225"/>
      <c r="M29" s="225"/>
      <c r="N29" s="191"/>
      <c r="O29" s="310" t="s">
        <v>133</v>
      </c>
      <c r="P29" s="11"/>
      <c r="Q29" s="283"/>
      <c r="R29" s="280"/>
      <c r="S29" s="280"/>
      <c r="T29" s="280"/>
      <c r="U29" s="280"/>
      <c r="V29" s="280"/>
      <c r="W29" s="280"/>
      <c r="X29" s="280"/>
      <c r="Y29" s="280"/>
      <c r="Z29" s="280"/>
    </row>
    <row r="30" spans="1:26" ht="15.75">
      <c r="A30" s="282">
        <v>40</v>
      </c>
      <c r="B30" s="309" t="s">
        <v>132</v>
      </c>
      <c r="C30" s="309" t="s">
        <v>131</v>
      </c>
      <c r="D30" s="309"/>
      <c r="E30" s="308">
        <f>[1]OTCHET!E90+[1]OTCHET!E93+[1]OTCHET!E94</f>
        <v>25000</v>
      </c>
      <c r="F30" s="308">
        <f t="shared" si="2"/>
        <v>40357</v>
      </c>
      <c r="G30" s="229">
        <f>[1]OTCHET!G90+[1]OTCHET!G93+[1]OTCHET!G94</f>
        <v>40350</v>
      </c>
      <c r="H30" s="228">
        <f>[1]OTCHET!H90+[1]OTCHET!H93+[1]OTCHET!H94</f>
        <v>0</v>
      </c>
      <c r="I30" s="228">
        <f>[1]OTCHET!I90+[1]OTCHET!I93+[1]OTCHET!I94</f>
        <v>7</v>
      </c>
      <c r="J30" s="227">
        <f>[1]OTCHET!J90+[1]OTCHET!J93+[1]OTCHET!J94</f>
        <v>0</v>
      </c>
      <c r="K30" s="225"/>
      <c r="L30" s="225"/>
      <c r="M30" s="225"/>
      <c r="N30" s="191"/>
      <c r="O30" s="307" t="s">
        <v>131</v>
      </c>
      <c r="P30" s="11"/>
      <c r="Q30" s="283"/>
      <c r="R30" s="280"/>
      <c r="S30" s="280"/>
      <c r="T30" s="280"/>
      <c r="U30" s="280"/>
      <c r="V30" s="280"/>
      <c r="W30" s="280"/>
      <c r="X30" s="280"/>
      <c r="Y30" s="280"/>
      <c r="Z30" s="280"/>
    </row>
    <row r="31" spans="1:26" ht="15.75">
      <c r="A31" s="282">
        <v>45</v>
      </c>
      <c r="B31" s="306" t="s">
        <v>130</v>
      </c>
      <c r="C31" s="306" t="s">
        <v>129</v>
      </c>
      <c r="D31" s="306"/>
      <c r="E31" s="83">
        <f>[1]OTCHET!E106</f>
        <v>10000</v>
      </c>
      <c r="F31" s="83">
        <f t="shared" si="2"/>
        <v>1605</v>
      </c>
      <c r="G31" s="82">
        <f>[1]OTCHET!G106</f>
        <v>1605</v>
      </c>
      <c r="H31" s="81">
        <f>[1]OTCHET!H106</f>
        <v>0</v>
      </c>
      <c r="I31" s="81">
        <f>[1]OTCHET!I106</f>
        <v>0</v>
      </c>
      <c r="J31" s="80">
        <f>[1]OTCHET!J106</f>
        <v>0</v>
      </c>
      <c r="K31" s="225"/>
      <c r="L31" s="225"/>
      <c r="M31" s="225"/>
      <c r="N31" s="191"/>
      <c r="O31" s="79" t="s">
        <v>129</v>
      </c>
      <c r="P31" s="11"/>
      <c r="Q31" s="283"/>
      <c r="R31" s="280"/>
      <c r="S31" s="280"/>
      <c r="T31" s="280"/>
      <c r="U31" s="280"/>
      <c r="V31" s="280"/>
      <c r="W31" s="280"/>
      <c r="X31" s="280"/>
      <c r="Y31" s="280"/>
      <c r="Z31" s="280"/>
    </row>
    <row r="32" spans="1:26" ht="15.75">
      <c r="A32" s="282">
        <v>50</v>
      </c>
      <c r="B32" s="306" t="s">
        <v>128</v>
      </c>
      <c r="C32" s="306" t="s">
        <v>127</v>
      </c>
      <c r="D32" s="306"/>
      <c r="E32" s="83">
        <f>[1]OTCHET!E110+[1]OTCHET!E119+[1]OTCHET!E135+[1]OTCHET!E136</f>
        <v>0</v>
      </c>
      <c r="F32" s="83">
        <f t="shared" si="2"/>
        <v>-7548</v>
      </c>
      <c r="G32" s="82">
        <f>[1]OTCHET!G110+[1]OTCHET!G119+[1]OTCHET!G135+[1]OTCHET!G136</f>
        <v>0</v>
      </c>
      <c r="H32" s="81">
        <f>[1]OTCHET!H110+[1]OTCHET!H119+[1]OTCHET!H135+[1]OTCHET!H136</f>
        <v>0</v>
      </c>
      <c r="I32" s="81">
        <f>[1]OTCHET!I110+[1]OTCHET!I119+[1]OTCHET!I135+[1]OTCHET!I136</f>
        <v>0</v>
      </c>
      <c r="J32" s="80">
        <f>[1]OTCHET!J110+[1]OTCHET!J119+[1]OTCHET!J135+[1]OTCHET!J136</f>
        <v>-7548</v>
      </c>
      <c r="K32" s="218"/>
      <c r="L32" s="218"/>
      <c r="M32" s="218"/>
      <c r="N32" s="191"/>
      <c r="O32" s="79" t="s">
        <v>127</v>
      </c>
      <c r="P32" s="11"/>
      <c r="Q32" s="283"/>
      <c r="R32" s="280"/>
      <c r="S32" s="280"/>
      <c r="T32" s="280"/>
      <c r="U32" s="280"/>
      <c r="V32" s="280"/>
      <c r="W32" s="280"/>
      <c r="X32" s="280"/>
      <c r="Y32" s="280"/>
      <c r="Z32" s="280"/>
    </row>
    <row r="33" spans="1:26" ht="16.5" thickBot="1">
      <c r="A33" s="282">
        <v>51</v>
      </c>
      <c r="B33" s="304" t="s">
        <v>126</v>
      </c>
      <c r="C33" s="305" t="s">
        <v>125</v>
      </c>
      <c r="D33" s="304"/>
      <c r="E33" s="76">
        <f>[1]OTCHET!E123</f>
        <v>0</v>
      </c>
      <c r="F33" s="76">
        <f t="shared" si="2"/>
        <v>0</v>
      </c>
      <c r="G33" s="75">
        <f>[1]OTCHET!G123</f>
        <v>0</v>
      </c>
      <c r="H33" s="74">
        <f>[1]OTCHET!H123</f>
        <v>0</v>
      </c>
      <c r="I33" s="74">
        <f>[1]OTCHET!I123</f>
        <v>0</v>
      </c>
      <c r="J33" s="73">
        <f>[1]OTCHET!J123</f>
        <v>0</v>
      </c>
      <c r="K33" s="218"/>
      <c r="L33" s="218"/>
      <c r="M33" s="218"/>
      <c r="N33" s="191"/>
      <c r="O33" s="71" t="s">
        <v>125</v>
      </c>
      <c r="P33" s="11"/>
      <c r="Q33" s="283"/>
      <c r="R33" s="280"/>
      <c r="S33" s="280"/>
      <c r="T33" s="280"/>
      <c r="U33" s="280"/>
      <c r="V33" s="280"/>
      <c r="W33" s="280"/>
      <c r="X33" s="280"/>
      <c r="Y33" s="280"/>
      <c r="Z33" s="280"/>
    </row>
    <row r="34" spans="1:26" ht="16.5" hidden="1" customHeight="1" thickBot="1">
      <c r="A34" s="282">
        <v>52</v>
      </c>
      <c r="B34" s="206"/>
      <c r="C34" s="303"/>
      <c r="D34" s="303"/>
      <c r="E34" s="302"/>
      <c r="F34" s="302">
        <f t="shared" si="2"/>
        <v>0</v>
      </c>
      <c r="G34" s="301"/>
      <c r="H34" s="300"/>
      <c r="I34" s="300"/>
      <c r="J34" s="299"/>
      <c r="K34" s="218"/>
      <c r="L34" s="218"/>
      <c r="M34" s="218"/>
      <c r="N34" s="191"/>
      <c r="O34" s="298"/>
      <c r="P34" s="11"/>
      <c r="Q34" s="283"/>
      <c r="R34" s="280"/>
      <c r="S34" s="280"/>
      <c r="T34" s="280"/>
      <c r="U34" s="280"/>
      <c r="V34" s="280"/>
      <c r="W34" s="280"/>
      <c r="X34" s="280"/>
      <c r="Y34" s="280"/>
      <c r="Z34" s="280"/>
    </row>
    <row r="35" spans="1:26" ht="16.5" hidden="1" customHeight="1" thickBot="1">
      <c r="A35" s="282"/>
      <c r="B35" s="297"/>
      <c r="C35" s="297"/>
      <c r="D35" s="297"/>
      <c r="E35" s="296"/>
      <c r="F35" s="296">
        <f t="shared" si="2"/>
        <v>0</v>
      </c>
      <c r="G35" s="295"/>
      <c r="H35" s="294"/>
      <c r="I35" s="294"/>
      <c r="J35" s="293"/>
      <c r="K35" s="292"/>
      <c r="L35" s="292"/>
      <c r="M35" s="292"/>
      <c r="N35" s="191"/>
      <c r="O35" s="291"/>
      <c r="P35" s="11"/>
      <c r="Q35" s="283"/>
      <c r="R35" s="280"/>
      <c r="S35" s="280"/>
      <c r="T35" s="280"/>
      <c r="U35" s="280"/>
      <c r="V35" s="280"/>
      <c r="W35" s="280"/>
      <c r="X35" s="280"/>
      <c r="Y35" s="280"/>
      <c r="Z35" s="280"/>
    </row>
    <row r="36" spans="1:26" ht="16.5" thickBot="1">
      <c r="A36" s="282">
        <v>60</v>
      </c>
      <c r="B36" s="290" t="s">
        <v>124</v>
      </c>
      <c r="C36" s="290" t="s">
        <v>123</v>
      </c>
      <c r="D36" s="290"/>
      <c r="E36" s="289">
        <f>+[1]OTCHET!E137</f>
        <v>0</v>
      </c>
      <c r="F36" s="289">
        <f t="shared" si="2"/>
        <v>0</v>
      </c>
      <c r="G36" s="288">
        <f>+[1]OTCHET!G137</f>
        <v>0</v>
      </c>
      <c r="H36" s="287">
        <f>+[1]OTCHET!H137</f>
        <v>0</v>
      </c>
      <c r="I36" s="287">
        <f>+[1]OTCHET!I137</f>
        <v>0</v>
      </c>
      <c r="J36" s="286">
        <f>+[1]OTCHET!J137</f>
        <v>0</v>
      </c>
      <c r="K36" s="285"/>
      <c r="L36" s="285"/>
      <c r="M36" s="285"/>
      <c r="N36" s="62"/>
      <c r="O36" s="284" t="s">
        <v>123</v>
      </c>
      <c r="P36" s="11"/>
      <c r="Q36" s="283"/>
      <c r="R36" s="280"/>
      <c r="S36" s="280"/>
      <c r="T36" s="280"/>
      <c r="U36" s="280"/>
      <c r="V36" s="280"/>
      <c r="W36" s="280"/>
      <c r="X36" s="280"/>
      <c r="Y36" s="280"/>
      <c r="Z36" s="280"/>
    </row>
    <row r="37" spans="1:26" ht="15.75">
      <c r="A37" s="282">
        <v>65</v>
      </c>
      <c r="B37" s="179" t="s">
        <v>122</v>
      </c>
      <c r="C37" s="179" t="s">
        <v>121</v>
      </c>
      <c r="D37" s="179"/>
      <c r="E37" s="177">
        <f>[1]OTCHET!E140+[1]OTCHET!E149+[1]OTCHET!E158</f>
        <v>0</v>
      </c>
      <c r="F37" s="177">
        <f t="shared" si="2"/>
        <v>0</v>
      </c>
      <c r="G37" s="176">
        <f>[1]OTCHET!G140+[1]OTCHET!G149+[1]OTCHET!G158</f>
        <v>0</v>
      </c>
      <c r="H37" s="175">
        <f>[1]OTCHET!H140+[1]OTCHET!H149+[1]OTCHET!H158</f>
        <v>0</v>
      </c>
      <c r="I37" s="175">
        <f>[1]OTCHET!I140+[1]OTCHET!I149+[1]OTCHET!I158</f>
        <v>0</v>
      </c>
      <c r="J37" s="174">
        <f>[1]OTCHET!J140+[1]OTCHET!J149+[1]OTCHET!J158</f>
        <v>0</v>
      </c>
      <c r="K37" s="281"/>
      <c r="L37" s="281"/>
      <c r="M37" s="281"/>
      <c r="N37" s="62"/>
      <c r="O37" s="172" t="s">
        <v>121</v>
      </c>
      <c r="P37" s="11"/>
      <c r="Q37" s="10"/>
      <c r="R37" s="280"/>
      <c r="S37" s="280"/>
      <c r="T37" s="280"/>
      <c r="U37" s="280"/>
      <c r="V37" s="280"/>
      <c r="W37" s="280"/>
      <c r="X37" s="280"/>
      <c r="Y37" s="280"/>
      <c r="Z37" s="280"/>
    </row>
    <row r="38" spans="1:26" ht="19.5" thickBot="1">
      <c r="A38" s="4">
        <v>70</v>
      </c>
      <c r="B38" s="279" t="s">
        <v>120</v>
      </c>
      <c r="C38" s="278" t="s">
        <v>119</v>
      </c>
      <c r="D38" s="277"/>
      <c r="E38" s="276">
        <f t="shared" ref="E38:J38" si="3">E39+E43+E44+E46+SUM(E48:E52)+E55</f>
        <v>969945</v>
      </c>
      <c r="F38" s="276">
        <f t="shared" si="3"/>
        <v>836454</v>
      </c>
      <c r="G38" s="275">
        <f t="shared" si="3"/>
        <v>597074</v>
      </c>
      <c r="H38" s="274">
        <f t="shared" si="3"/>
        <v>0</v>
      </c>
      <c r="I38" s="274">
        <f t="shared" si="3"/>
        <v>3136</v>
      </c>
      <c r="J38" s="273">
        <f t="shared" si="3"/>
        <v>236244</v>
      </c>
      <c r="K38" s="272">
        <f>SUM(K40:K54)-K45-K47-K53</f>
        <v>0</v>
      </c>
      <c r="L38" s="272">
        <f>SUM(L40:L54)-L45-L47-L53</f>
        <v>0</v>
      </c>
      <c r="M38" s="272">
        <f>SUM(M40:M53)-M45-M52</f>
        <v>0</v>
      </c>
      <c r="N38" s="191"/>
      <c r="O38" s="271" t="s">
        <v>119</v>
      </c>
      <c r="P38" s="54"/>
      <c r="Q38" s="40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69" t="s">
        <v>118</v>
      </c>
      <c r="C39" s="270" t="s">
        <v>115</v>
      </c>
      <c r="D39" s="269"/>
      <c r="E39" s="268">
        <f t="shared" ref="E39:J39" si="4">SUM(E40:E42)</f>
        <v>823696</v>
      </c>
      <c r="F39" s="268">
        <f t="shared" si="4"/>
        <v>751208</v>
      </c>
      <c r="G39" s="267">
        <f t="shared" si="4"/>
        <v>514914</v>
      </c>
      <c r="H39" s="266">
        <f t="shared" si="4"/>
        <v>0</v>
      </c>
      <c r="I39" s="266">
        <f t="shared" si="4"/>
        <v>50</v>
      </c>
      <c r="J39" s="265">
        <f t="shared" si="4"/>
        <v>236244</v>
      </c>
      <c r="K39" s="256"/>
      <c r="L39" s="256"/>
      <c r="M39" s="256"/>
      <c r="N39" s="52"/>
      <c r="O39" s="264" t="s">
        <v>117</v>
      </c>
      <c r="P39" s="54"/>
      <c r="Q39" s="40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3" t="s">
        <v>116</v>
      </c>
      <c r="C40" s="262" t="s">
        <v>115</v>
      </c>
      <c r="D40" s="261"/>
      <c r="E40" s="260">
        <f>[1]OTCHET!E187</f>
        <v>596116</v>
      </c>
      <c r="F40" s="260">
        <f t="shared" ref="F40:F55" si="5">+G40+H40+I40+J40</f>
        <v>547555</v>
      </c>
      <c r="G40" s="259">
        <f>[1]OTCHET!G187</f>
        <v>485585</v>
      </c>
      <c r="H40" s="258">
        <f>[1]OTCHET!H187</f>
        <v>0</v>
      </c>
      <c r="I40" s="258">
        <f>[1]OTCHET!I187</f>
        <v>0</v>
      </c>
      <c r="J40" s="257">
        <f>[1]OTCHET!J187</f>
        <v>61970</v>
      </c>
      <c r="K40" s="256"/>
      <c r="L40" s="256"/>
      <c r="M40" s="256"/>
      <c r="N40" s="52"/>
      <c r="O40" s="237" t="s">
        <v>115</v>
      </c>
      <c r="P40" s="54"/>
      <c r="Q40" s="40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5" t="s">
        <v>114</v>
      </c>
      <c r="C41" s="254" t="s">
        <v>113</v>
      </c>
      <c r="D41" s="253"/>
      <c r="E41" s="252">
        <f>[1]OTCHET!E190</f>
        <v>39140</v>
      </c>
      <c r="F41" s="252">
        <f t="shared" si="5"/>
        <v>33965</v>
      </c>
      <c r="G41" s="251">
        <f>[1]OTCHET!G190</f>
        <v>29329</v>
      </c>
      <c r="H41" s="250">
        <f>[1]OTCHET!H190</f>
        <v>0</v>
      </c>
      <c r="I41" s="250">
        <f>[1]OTCHET!I190</f>
        <v>50</v>
      </c>
      <c r="J41" s="249">
        <f>[1]OTCHET!J190</f>
        <v>4586</v>
      </c>
      <c r="K41" s="225"/>
      <c r="L41" s="225"/>
      <c r="M41" s="225"/>
      <c r="N41" s="52"/>
      <c r="O41" s="79" t="s">
        <v>113</v>
      </c>
      <c r="P41" s="54"/>
      <c r="Q41" s="40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48" t="s">
        <v>112</v>
      </c>
      <c r="C42" s="247" t="s">
        <v>111</v>
      </c>
      <c r="D42" s="246"/>
      <c r="E42" s="245">
        <f>+[1]OTCHET!E196+[1]OTCHET!E204</f>
        <v>188440</v>
      </c>
      <c r="F42" s="245">
        <f t="shared" si="5"/>
        <v>169688</v>
      </c>
      <c r="G42" s="244">
        <f>+[1]OTCHET!G196+[1]OTCHET!G204</f>
        <v>0</v>
      </c>
      <c r="H42" s="243">
        <f>+[1]OTCHET!H196+[1]OTCHET!H204</f>
        <v>0</v>
      </c>
      <c r="I42" s="243">
        <f>+[1]OTCHET!I196+[1]OTCHET!I204</f>
        <v>0</v>
      </c>
      <c r="J42" s="242">
        <f>+[1]OTCHET!J196+[1]OTCHET!J204</f>
        <v>169688</v>
      </c>
      <c r="K42" s="225"/>
      <c r="L42" s="225"/>
      <c r="M42" s="225"/>
      <c r="N42" s="52"/>
      <c r="O42" s="79" t="s">
        <v>111</v>
      </c>
      <c r="P42" s="54"/>
      <c r="Q42" s="40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0" t="s">
        <v>110</v>
      </c>
      <c r="C43" s="99" t="s">
        <v>109</v>
      </c>
      <c r="D43" s="100"/>
      <c r="E43" s="241">
        <f>+[1]OTCHET!E205+[1]OTCHET!E223+[1]OTCHET!E274</f>
        <v>141959</v>
      </c>
      <c r="F43" s="241">
        <f t="shared" si="5"/>
        <v>80996</v>
      </c>
      <c r="G43" s="240">
        <f>+[1]OTCHET!G205+[1]OTCHET!G223+[1]OTCHET!G274</f>
        <v>77910</v>
      </c>
      <c r="H43" s="239">
        <f>+[1]OTCHET!H205+[1]OTCHET!H223+[1]OTCHET!H274</f>
        <v>0</v>
      </c>
      <c r="I43" s="239">
        <f>+[1]OTCHET!I205+[1]OTCHET!I223+[1]OTCHET!I274</f>
        <v>3086</v>
      </c>
      <c r="J43" s="238">
        <f>+[1]OTCHET!J205+[1]OTCHET!J223+[1]OTCHET!J274</f>
        <v>0</v>
      </c>
      <c r="K43" s="225"/>
      <c r="L43" s="225"/>
      <c r="M43" s="225"/>
      <c r="N43" s="52"/>
      <c r="O43" s="79" t="s">
        <v>109</v>
      </c>
      <c r="P43" s="54"/>
      <c r="Q43" s="40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0" t="s">
        <v>108</v>
      </c>
      <c r="C44" s="77" t="s">
        <v>107</v>
      </c>
      <c r="D44" s="120"/>
      <c r="E44" s="76">
        <f>+[1]OTCHET!E227+[1]OTCHET!E233+[1]OTCHET!E236+[1]OTCHET!E237+[1]OTCHET!E238+[1]OTCHET!E239+[1]OTCHET!E243</f>
        <v>0</v>
      </c>
      <c r="F44" s="76">
        <f t="shared" si="5"/>
        <v>0</v>
      </c>
      <c r="G44" s="75">
        <f>+[1]OTCHET!G227+[1]OTCHET!G233+[1]OTCHET!G236+[1]OTCHET!G237+[1]OTCHET!G238+[1]OTCHET!G239+[1]OTCHET!G243</f>
        <v>0</v>
      </c>
      <c r="H44" s="74">
        <f>+[1]OTCHET!H227+[1]OTCHET!H233+[1]OTCHET!H236+[1]OTCHET!H237+[1]OTCHET!H238+[1]OTCHET!H239+[1]OTCHET!H243</f>
        <v>0</v>
      </c>
      <c r="I44" s="74">
        <f>+[1]OTCHET!I227+[1]OTCHET!I233+[1]OTCHET!I236+[1]OTCHET!I237+[1]OTCHET!I238+[1]OTCHET!I239+[1]OTCHET!I243</f>
        <v>0</v>
      </c>
      <c r="J44" s="73">
        <f>+[1]OTCHET!J227+[1]OTCHET!J233+[1]OTCHET!J236+[1]OTCHET!J237+[1]OTCHET!J238+[1]OTCHET!J239+[1]OTCHET!J243</f>
        <v>0</v>
      </c>
      <c r="K44" s="225"/>
      <c r="L44" s="225"/>
      <c r="M44" s="225"/>
      <c r="N44" s="52"/>
      <c r="O44" s="71" t="s">
        <v>107</v>
      </c>
      <c r="P44" s="54"/>
      <c r="Q44" s="40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6" t="s">
        <v>106</v>
      </c>
      <c r="C45" s="236" t="s">
        <v>105</v>
      </c>
      <c r="D45" s="236"/>
      <c r="E45" s="235">
        <f>+[1]OTCHET!E236+[1]OTCHET!E237+[1]OTCHET!E238+[1]OTCHET!E239+[1]OTCHET!E246+[1]OTCHET!E247+[1]OTCHET!E251</f>
        <v>0</v>
      </c>
      <c r="F45" s="235">
        <f t="shared" si="5"/>
        <v>0</v>
      </c>
      <c r="G45" s="234">
        <f>+[1]OTCHET!G236+[1]OTCHET!G237+[1]OTCHET!G238+[1]OTCHET!G239+[1]OTCHET!G246+[1]OTCHET!G247+[1]OTCHET!G251</f>
        <v>0</v>
      </c>
      <c r="H45" s="233">
        <f>+[1]OTCHET!H236+[1]OTCHET!H237+[1]OTCHET!H238+[1]OTCHET!H239+[1]OTCHET!H246+[1]OTCHET!H247+[1]OTCHET!H251</f>
        <v>0</v>
      </c>
      <c r="I45" s="232">
        <f>+[1]OTCHET!I236+[1]OTCHET!I237+[1]OTCHET!I238+[1]OTCHET!I239+[1]OTCHET!I246+[1]OTCHET!I247+[1]OTCHET!I251</f>
        <v>0</v>
      </c>
      <c r="J45" s="231">
        <f>+[1]OTCHET!J236+[1]OTCHET!J237+[1]OTCHET!J238+[1]OTCHET!J239+[1]OTCHET!J246+[1]OTCHET!J247+[1]OTCHET!J251</f>
        <v>0</v>
      </c>
      <c r="K45" s="225"/>
      <c r="L45" s="225"/>
      <c r="M45" s="225"/>
      <c r="N45" s="52"/>
      <c r="O45" s="230" t="s">
        <v>105</v>
      </c>
      <c r="P45" s="54"/>
      <c r="Q45" s="40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0" t="s">
        <v>104</v>
      </c>
      <c r="C46" s="99" t="s">
        <v>103</v>
      </c>
      <c r="D46" s="100"/>
      <c r="E46" s="241">
        <f>+[1]OTCHET!E258+[1]OTCHET!E259+[1]OTCHET!E260+[1]OTCHET!E261</f>
        <v>0</v>
      </c>
      <c r="F46" s="241">
        <f t="shared" si="5"/>
        <v>0</v>
      </c>
      <c r="G46" s="240">
        <f>+[1]OTCHET!G258+[1]OTCHET!G259+[1]OTCHET!G260+[1]OTCHET!G261</f>
        <v>0</v>
      </c>
      <c r="H46" s="239">
        <f>+[1]OTCHET!H258+[1]OTCHET!H259+[1]OTCHET!H260+[1]OTCHET!H261</f>
        <v>0</v>
      </c>
      <c r="I46" s="239">
        <f>+[1]OTCHET!I258+[1]OTCHET!I259+[1]OTCHET!I260+[1]OTCHET!I261</f>
        <v>0</v>
      </c>
      <c r="J46" s="238">
        <f>+[1]OTCHET!J258+[1]OTCHET!J259+[1]OTCHET!J260+[1]OTCHET!J261</f>
        <v>0</v>
      </c>
      <c r="K46" s="225"/>
      <c r="L46" s="225"/>
      <c r="M46" s="225"/>
      <c r="N46" s="52"/>
      <c r="O46" s="237" t="s">
        <v>103</v>
      </c>
      <c r="P46" s="54"/>
      <c r="Q46" s="40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6" t="s">
        <v>102</v>
      </c>
      <c r="C47" s="236" t="s">
        <v>101</v>
      </c>
      <c r="D47" s="236"/>
      <c r="E47" s="235">
        <f>+[1]OTCHET!E259</f>
        <v>0</v>
      </c>
      <c r="F47" s="235">
        <f t="shared" si="5"/>
        <v>0</v>
      </c>
      <c r="G47" s="234">
        <f>+[1]OTCHET!G259</f>
        <v>0</v>
      </c>
      <c r="H47" s="233">
        <f>+[1]OTCHET!H259</f>
        <v>0</v>
      </c>
      <c r="I47" s="232">
        <f>+[1]OTCHET!I259</f>
        <v>0</v>
      </c>
      <c r="J47" s="231">
        <f>+[1]OTCHET!J259</f>
        <v>0</v>
      </c>
      <c r="K47" s="225"/>
      <c r="L47" s="225"/>
      <c r="M47" s="225"/>
      <c r="N47" s="52"/>
      <c r="O47" s="230" t="s">
        <v>101</v>
      </c>
      <c r="P47" s="54"/>
      <c r="Q47" s="40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4" t="s">
        <v>100</v>
      </c>
      <c r="C48" s="84" t="s">
        <v>99</v>
      </c>
      <c r="D48" s="92"/>
      <c r="E48" s="83">
        <f>+[1]OTCHET!E268+[1]OTCHET!E272+[1]OTCHET!E273</f>
        <v>0</v>
      </c>
      <c r="F48" s="83">
        <f t="shared" si="5"/>
        <v>0</v>
      </c>
      <c r="G48" s="229">
        <f>+[1]OTCHET!G268+[1]OTCHET!G272+[1]OTCHET!G273</f>
        <v>0</v>
      </c>
      <c r="H48" s="228">
        <f>+[1]OTCHET!H268+[1]OTCHET!H272+[1]OTCHET!H273</f>
        <v>0</v>
      </c>
      <c r="I48" s="228">
        <f>+[1]OTCHET!I268+[1]OTCHET!I272+[1]OTCHET!I273</f>
        <v>0</v>
      </c>
      <c r="J48" s="227">
        <f>+[1]OTCHET!J268+[1]OTCHET!J272+[1]OTCHET!J273</f>
        <v>0</v>
      </c>
      <c r="K48" s="225"/>
      <c r="L48" s="225"/>
      <c r="M48" s="225"/>
      <c r="N48" s="52"/>
      <c r="O48" s="79" t="s">
        <v>98</v>
      </c>
      <c r="P48" s="54"/>
      <c r="Q48" s="40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4" t="s">
        <v>97</v>
      </c>
      <c r="C49" s="84" t="s">
        <v>96</v>
      </c>
      <c r="D49" s="92"/>
      <c r="E49" s="83">
        <f>[1]OTCHET!E278+[1]OTCHET!E279+[1]OTCHET!E287+[1]OTCHET!E290</f>
        <v>4290</v>
      </c>
      <c r="F49" s="83">
        <f t="shared" si="5"/>
        <v>4250</v>
      </c>
      <c r="G49" s="82">
        <f>[1]OTCHET!G278+[1]OTCHET!G279+[1]OTCHET!G287+[1]OTCHET!G290</f>
        <v>4250</v>
      </c>
      <c r="H49" s="81">
        <f>[1]OTCHET!H278+[1]OTCHET!H279+[1]OTCHET!H287+[1]OTCHET!H290</f>
        <v>0</v>
      </c>
      <c r="I49" s="81">
        <f>[1]OTCHET!I278+[1]OTCHET!I279+[1]OTCHET!I287+[1]OTCHET!I290</f>
        <v>0</v>
      </c>
      <c r="J49" s="80">
        <f>[1]OTCHET!J278+[1]OTCHET!J279+[1]OTCHET!J287+[1]OTCHET!J290</f>
        <v>0</v>
      </c>
      <c r="K49" s="225"/>
      <c r="L49" s="225"/>
      <c r="M49" s="225"/>
      <c r="N49" s="52"/>
      <c r="O49" s="79" t="s">
        <v>96</v>
      </c>
      <c r="P49" s="54"/>
      <c r="Q49" s="40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4" t="s">
        <v>95</v>
      </c>
      <c r="C50" s="84" t="s">
        <v>94</v>
      </c>
      <c r="D50" s="84"/>
      <c r="E50" s="83">
        <f>+[1]OTCHET!E291</f>
        <v>0</v>
      </c>
      <c r="F50" s="83">
        <f t="shared" si="5"/>
        <v>0</v>
      </c>
      <c r="G50" s="82">
        <f>+[1]OTCHET!G291</f>
        <v>0</v>
      </c>
      <c r="H50" s="81">
        <f>+[1]OTCHET!H291</f>
        <v>0</v>
      </c>
      <c r="I50" s="81">
        <f>+[1]OTCHET!I291</f>
        <v>0</v>
      </c>
      <c r="J50" s="80">
        <f>+[1]OTCHET!J291</f>
        <v>0</v>
      </c>
      <c r="K50" s="225"/>
      <c r="L50" s="225"/>
      <c r="M50" s="225"/>
      <c r="N50" s="52"/>
      <c r="O50" s="79" t="s">
        <v>94</v>
      </c>
      <c r="P50" s="54"/>
      <c r="Q50" s="40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0" t="s">
        <v>93</v>
      </c>
      <c r="C51" s="226" t="s">
        <v>90</v>
      </c>
      <c r="D51" s="77"/>
      <c r="E51" s="76">
        <f>+[1]OTCHET!E275</f>
        <v>0</v>
      </c>
      <c r="F51" s="76">
        <f t="shared" si="5"/>
        <v>0</v>
      </c>
      <c r="G51" s="75">
        <f>+[1]OTCHET!G275</f>
        <v>0</v>
      </c>
      <c r="H51" s="74">
        <f>+[1]OTCHET!H275</f>
        <v>0</v>
      </c>
      <c r="I51" s="74">
        <f>+[1]OTCHET!I275</f>
        <v>0</v>
      </c>
      <c r="J51" s="73">
        <f>+[1]OTCHET!J275</f>
        <v>0</v>
      </c>
      <c r="K51" s="225"/>
      <c r="L51" s="225"/>
      <c r="M51" s="225"/>
      <c r="N51" s="52"/>
      <c r="O51" s="79" t="s">
        <v>92</v>
      </c>
      <c r="P51" s="54"/>
      <c r="Q51" s="40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0" t="s">
        <v>91</v>
      </c>
      <c r="C52" s="226" t="s">
        <v>90</v>
      </c>
      <c r="D52" s="77"/>
      <c r="E52" s="76">
        <f>+[1]OTCHET!E296</f>
        <v>0</v>
      </c>
      <c r="F52" s="76">
        <f t="shared" si="5"/>
        <v>0</v>
      </c>
      <c r="G52" s="75">
        <f>+[1]OTCHET!G296</f>
        <v>0</v>
      </c>
      <c r="H52" s="74">
        <f>+[1]OTCHET!H296</f>
        <v>0</v>
      </c>
      <c r="I52" s="74">
        <f>+[1]OTCHET!I296</f>
        <v>0</v>
      </c>
      <c r="J52" s="73">
        <f>+[1]OTCHET!J296</f>
        <v>0</v>
      </c>
      <c r="K52" s="225"/>
      <c r="L52" s="225"/>
      <c r="M52" s="225"/>
      <c r="N52" s="52"/>
      <c r="O52" s="71" t="s">
        <v>90</v>
      </c>
      <c r="P52" s="54"/>
      <c r="Q52" s="40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4" t="s">
        <v>89</v>
      </c>
      <c r="C53" s="224" t="s">
        <v>88</v>
      </c>
      <c r="D53" s="223"/>
      <c r="E53" s="222">
        <f>[1]OTCHET!E297</f>
        <v>0</v>
      </c>
      <c r="F53" s="222">
        <f t="shared" si="5"/>
        <v>0</v>
      </c>
      <c r="G53" s="221">
        <f>[1]OTCHET!G297</f>
        <v>0</v>
      </c>
      <c r="H53" s="220">
        <f>[1]OTCHET!H297</f>
        <v>0</v>
      </c>
      <c r="I53" s="220">
        <f>[1]OTCHET!I297</f>
        <v>0</v>
      </c>
      <c r="J53" s="219">
        <f>[1]OTCHET!J297</f>
        <v>0</v>
      </c>
      <c r="K53" s="218"/>
      <c r="L53" s="218"/>
      <c r="M53" s="218"/>
      <c r="N53" s="52"/>
      <c r="O53" s="217" t="s">
        <v>88</v>
      </c>
      <c r="P53" s="54"/>
      <c r="Q53" s="40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6" t="s">
        <v>87</v>
      </c>
      <c r="C54" s="215" t="s">
        <v>86</v>
      </c>
      <c r="D54" s="214"/>
      <c r="E54" s="213">
        <f>[1]OTCHET!E299</f>
        <v>0</v>
      </c>
      <c r="F54" s="213">
        <f t="shared" si="5"/>
        <v>0</v>
      </c>
      <c r="G54" s="212">
        <f>[1]OTCHET!G299</f>
        <v>0</v>
      </c>
      <c r="H54" s="211">
        <f>[1]OTCHET!H299</f>
        <v>0</v>
      </c>
      <c r="I54" s="211">
        <f>[1]OTCHET!I299</f>
        <v>0</v>
      </c>
      <c r="J54" s="210">
        <f>[1]OTCHET!J299</f>
        <v>0</v>
      </c>
      <c r="K54" s="209"/>
      <c r="L54" s="209"/>
      <c r="M54" s="208"/>
      <c r="N54" s="52"/>
      <c r="O54" s="207" t="s">
        <v>86</v>
      </c>
      <c r="P54" s="54"/>
      <c r="Q54" s="40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0">
        <v>127</v>
      </c>
      <c r="B55" s="206" t="s">
        <v>85</v>
      </c>
      <c r="C55" s="206" t="s">
        <v>84</v>
      </c>
      <c r="D55" s="205"/>
      <c r="E55" s="204">
        <f>+[1]OTCHET!E300</f>
        <v>0</v>
      </c>
      <c r="F55" s="204">
        <f t="shared" si="5"/>
        <v>0</v>
      </c>
      <c r="G55" s="203">
        <f>+[1]OTCHET!G300</f>
        <v>0</v>
      </c>
      <c r="H55" s="202">
        <f>+[1]OTCHET!H300</f>
        <v>0</v>
      </c>
      <c r="I55" s="202">
        <f>+[1]OTCHET!I300</f>
        <v>0</v>
      </c>
      <c r="J55" s="201">
        <f>+[1]OTCHET!J300</f>
        <v>0</v>
      </c>
      <c r="K55" s="200"/>
      <c r="L55" s="200"/>
      <c r="M55" s="150"/>
      <c r="N55" s="62"/>
      <c r="O55" s="199" t="s">
        <v>84</v>
      </c>
      <c r="P55" s="54"/>
      <c r="Q55" s="40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198" t="s">
        <v>83</v>
      </c>
      <c r="C56" s="197" t="s">
        <v>82</v>
      </c>
      <c r="D56" s="197"/>
      <c r="E56" s="196">
        <f t="shared" ref="E56:J56" si="6">+E57+E58+E62</f>
        <v>934945</v>
      </c>
      <c r="F56" s="196">
        <f t="shared" si="6"/>
        <v>800972</v>
      </c>
      <c r="G56" s="195">
        <f t="shared" si="6"/>
        <v>564728</v>
      </c>
      <c r="H56" s="194">
        <f t="shared" si="6"/>
        <v>0</v>
      </c>
      <c r="I56" s="193">
        <f t="shared" si="6"/>
        <v>0</v>
      </c>
      <c r="J56" s="192">
        <f t="shared" si="6"/>
        <v>236244</v>
      </c>
      <c r="K56" s="59">
        <f>+K57+K58+K61</f>
        <v>0</v>
      </c>
      <c r="L56" s="59">
        <f>+L57+L58+L61</f>
        <v>0</v>
      </c>
      <c r="M56" s="59">
        <f>+M57+M58+M61</f>
        <v>0</v>
      </c>
      <c r="N56" s="191"/>
      <c r="O56" s="190" t="s">
        <v>82</v>
      </c>
      <c r="P56" s="54"/>
      <c r="Q56" s="40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0" t="s">
        <v>81</v>
      </c>
      <c r="C57" s="99" t="s">
        <v>80</v>
      </c>
      <c r="D57" s="100"/>
      <c r="E57" s="97">
        <f>+[1]OTCHET!E364+[1]OTCHET!E378+[1]OTCHET!E391</f>
        <v>0</v>
      </c>
      <c r="F57" s="97">
        <f t="shared" ref="F57:F63" si="7">+G57+H57+I57+J57</f>
        <v>0</v>
      </c>
      <c r="G57" s="96">
        <f>+[1]OTCHET!G364+[1]OTCHET!G378+[1]OTCHET!G391</f>
        <v>0</v>
      </c>
      <c r="H57" s="95">
        <f>+[1]OTCHET!H364+[1]OTCHET!H378+[1]OTCHET!H391</f>
        <v>0</v>
      </c>
      <c r="I57" s="95">
        <f>+[1]OTCHET!I364+[1]OTCHET!I378+[1]OTCHET!I391</f>
        <v>0</v>
      </c>
      <c r="J57" s="94">
        <f>+[1]OTCHET!J364+[1]OTCHET!J378+[1]OTCHET!J391</f>
        <v>0</v>
      </c>
      <c r="K57" s="150"/>
      <c r="L57" s="150"/>
      <c r="M57" s="150"/>
      <c r="N57" s="62"/>
      <c r="O57" s="93" t="s">
        <v>80</v>
      </c>
      <c r="P57" s="54"/>
      <c r="Q57" s="40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2" t="s">
        <v>79</v>
      </c>
      <c r="C58" s="84" t="s">
        <v>78</v>
      </c>
      <c r="D58" s="92"/>
      <c r="E58" s="91">
        <f>+[1]OTCHET!E386+[1]OTCHET!E394+[1]OTCHET!E399+[1]OTCHET!E402+[1]OTCHET!E405+[1]OTCHET!E408+[1]OTCHET!E409+[1]OTCHET!E412+[1]OTCHET!E425+[1]OTCHET!E426+[1]OTCHET!E427+[1]OTCHET!E428+[1]OTCHET!E429</f>
        <v>934945</v>
      </c>
      <c r="F58" s="91">
        <f t="shared" si="7"/>
        <v>564728</v>
      </c>
      <c r="G58" s="90">
        <f>+[1]OTCHET!G386+[1]OTCHET!G394+[1]OTCHET!G399+[1]OTCHET!G402+[1]OTCHET!G405+[1]OTCHET!G408+[1]OTCHET!G409+[1]OTCHET!G412+[1]OTCHET!G425+[1]OTCHET!G426+[1]OTCHET!G427+[1]OTCHET!G428+[1]OTCHET!G429</f>
        <v>564728</v>
      </c>
      <c r="H58" s="89">
        <f>+[1]OTCHET!H386+[1]OTCHET!H394+[1]OTCHET!H399+[1]OTCHET!H402+[1]OTCHET!H405+[1]OTCHET!H408+[1]OTCHET!H409+[1]OTCHET!H412+[1]OTCHET!H425+[1]OTCHET!H426+[1]OTCHET!H427+[1]OTCHET!H428+[1]OTCHET!H429</f>
        <v>0</v>
      </c>
      <c r="I58" s="89">
        <f>+[1]OTCHET!I386+[1]OTCHET!I394+[1]OTCHET!I399+[1]OTCHET!I402+[1]OTCHET!I405+[1]OTCHET!I408+[1]OTCHET!I409+[1]OTCHET!I412+[1]OTCHET!I425+[1]OTCHET!I426+[1]OTCHET!I427+[1]OTCHET!I428+[1]OTCHET!I429</f>
        <v>0</v>
      </c>
      <c r="J58" s="88">
        <f>+[1]OTCHET!J386+[1]OTCHET!J394+[1]OTCHET!J399+[1]OTCHET!J402+[1]OTCHET!J405+[1]OTCHET!J408+[1]OTCHET!J409+[1]OTCHET!J412+[1]OTCHET!J425+[1]OTCHET!J426+[1]OTCHET!J427+[1]OTCHET!J428+[1]OTCHET!J429</f>
        <v>0</v>
      </c>
      <c r="K58" s="150"/>
      <c r="L58" s="150"/>
      <c r="M58" s="150"/>
      <c r="N58" s="62"/>
      <c r="O58" s="86" t="s">
        <v>78</v>
      </c>
      <c r="P58" s="54"/>
      <c r="Q58" s="40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7" t="s">
        <v>77</v>
      </c>
      <c r="C59" s="77" t="s">
        <v>76</v>
      </c>
      <c r="D59" s="120"/>
      <c r="E59" s="119">
        <f>+[1]OTCHET!E425+[1]OTCHET!E426+[1]OTCHET!E427+[1]OTCHET!E428+[1]OTCHET!E429</f>
        <v>0</v>
      </c>
      <c r="F59" s="119">
        <f t="shared" si="7"/>
        <v>0</v>
      </c>
      <c r="G59" s="118">
        <f>+[1]OTCHET!G425+[1]OTCHET!G426+[1]OTCHET!G427+[1]OTCHET!G428+[1]OTCHET!G429</f>
        <v>0</v>
      </c>
      <c r="H59" s="117">
        <f>+[1]OTCHET!H425+[1]OTCHET!H426+[1]OTCHET!H427+[1]OTCHET!H428+[1]OTCHET!H429</f>
        <v>0</v>
      </c>
      <c r="I59" s="117">
        <f>+[1]OTCHET!I425+[1]OTCHET!I426+[1]OTCHET!I427+[1]OTCHET!I428+[1]OTCHET!I429</f>
        <v>0</v>
      </c>
      <c r="J59" s="116">
        <f>+[1]OTCHET!J425+[1]OTCHET!J426+[1]OTCHET!J427+[1]OTCHET!J428+[1]OTCHET!J429</f>
        <v>0</v>
      </c>
      <c r="K59" s="150"/>
      <c r="L59" s="150"/>
      <c r="M59" s="150"/>
      <c r="N59" s="62"/>
      <c r="O59" s="115" t="s">
        <v>76</v>
      </c>
      <c r="P59" s="54"/>
      <c r="Q59" s="40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89" t="s">
        <v>75</v>
      </c>
      <c r="C60" s="189" t="s">
        <v>74</v>
      </c>
      <c r="D60" s="188"/>
      <c r="E60" s="187">
        <f>[1]OTCHET!E408</f>
        <v>0</v>
      </c>
      <c r="F60" s="187">
        <f t="shared" si="7"/>
        <v>0</v>
      </c>
      <c r="G60" s="186">
        <f>[1]OTCHET!G408</f>
        <v>0</v>
      </c>
      <c r="H60" s="185">
        <f>[1]OTCHET!H408</f>
        <v>0</v>
      </c>
      <c r="I60" s="185">
        <f>[1]OTCHET!I408</f>
        <v>0</v>
      </c>
      <c r="J60" s="184">
        <f>[1]OTCHET!J408</f>
        <v>0</v>
      </c>
      <c r="K60" s="150"/>
      <c r="L60" s="150"/>
      <c r="M60" s="150"/>
      <c r="N60" s="62"/>
      <c r="O60" s="183" t="s">
        <v>74</v>
      </c>
      <c r="P60" s="54"/>
      <c r="Q60" s="40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2"/>
      <c r="C61" s="181"/>
      <c r="D61" s="100"/>
      <c r="E61" s="97"/>
      <c r="F61" s="97">
        <f t="shared" si="7"/>
        <v>0</v>
      </c>
      <c r="G61" s="96"/>
      <c r="H61" s="95"/>
      <c r="I61" s="95"/>
      <c r="J61" s="94"/>
      <c r="K61" s="150"/>
      <c r="L61" s="150"/>
      <c r="M61" s="150"/>
      <c r="N61" s="62"/>
      <c r="O61" s="93"/>
      <c r="P61" s="54"/>
      <c r="Q61" s="40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0">
        <v>162</v>
      </c>
      <c r="B62" s="178" t="s">
        <v>73</v>
      </c>
      <c r="C62" s="179" t="s">
        <v>72</v>
      </c>
      <c r="D62" s="178"/>
      <c r="E62" s="177">
        <f>[1]OTCHET!E415</f>
        <v>0</v>
      </c>
      <c r="F62" s="177">
        <f t="shared" si="7"/>
        <v>236244</v>
      </c>
      <c r="G62" s="176">
        <f>[1]OTCHET!G415</f>
        <v>0</v>
      </c>
      <c r="H62" s="175">
        <f>[1]OTCHET!H415</f>
        <v>0</v>
      </c>
      <c r="I62" s="175">
        <f>[1]OTCHET!I415</f>
        <v>0</v>
      </c>
      <c r="J62" s="174">
        <f>[1]OTCHET!J415</f>
        <v>236244</v>
      </c>
      <c r="K62" s="173"/>
      <c r="L62" s="173"/>
      <c r="M62" s="173"/>
      <c r="N62" s="62"/>
      <c r="O62" s="172" t="s">
        <v>72</v>
      </c>
      <c r="P62" s="54"/>
      <c r="Q62" s="40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1" t="s">
        <v>71</v>
      </c>
      <c r="C63" s="170" t="s">
        <v>70</v>
      </c>
      <c r="D63" s="169"/>
      <c r="E63" s="168">
        <f>+[1]OTCHET!E252</f>
        <v>0</v>
      </c>
      <c r="F63" s="168">
        <f t="shared" si="7"/>
        <v>0</v>
      </c>
      <c r="G63" s="167">
        <f>+[1]OTCHET!G252</f>
        <v>0</v>
      </c>
      <c r="H63" s="166">
        <f>+[1]OTCHET!H252</f>
        <v>0</v>
      </c>
      <c r="I63" s="166">
        <f>+[1]OTCHET!I252</f>
        <v>0</v>
      </c>
      <c r="J63" s="165">
        <f>+[1]OTCHET!J252</f>
        <v>0</v>
      </c>
      <c r="K63" s="164"/>
      <c r="L63" s="164"/>
      <c r="M63" s="164"/>
      <c r="N63" s="62"/>
      <c r="O63" s="163" t="s">
        <v>70</v>
      </c>
      <c r="P63" s="54"/>
      <c r="Q63" s="40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2" t="s">
        <v>69</v>
      </c>
      <c r="C64" s="161"/>
      <c r="D64" s="161"/>
      <c r="E64" s="160">
        <f t="shared" ref="E64:J64" si="8">+E22-E38+E56-E63</f>
        <v>0</v>
      </c>
      <c r="F64" s="160">
        <f t="shared" si="8"/>
        <v>-1068</v>
      </c>
      <c r="G64" s="159">
        <f t="shared" si="8"/>
        <v>9609</v>
      </c>
      <c r="H64" s="158">
        <f t="shared" si="8"/>
        <v>0</v>
      </c>
      <c r="I64" s="158">
        <f t="shared" si="8"/>
        <v>-3129</v>
      </c>
      <c r="J64" s="157">
        <f t="shared" si="8"/>
        <v>-7548</v>
      </c>
      <c r="K64" s="59">
        <f>+K22-K38+K56</f>
        <v>0</v>
      </c>
      <c r="L64" s="59">
        <f>+L22-L38+L56</f>
        <v>0</v>
      </c>
      <c r="M64" s="59">
        <f>+M22-M38+M56</f>
        <v>0</v>
      </c>
      <c r="N64" s="62"/>
      <c r="O64" s="156"/>
      <c r="P64" s="54"/>
      <c r="Q64" s="40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5">
        <f>+IF(+SUM(E$65:J$65)=0,0,"Контрола: дефицит/излишък = финансиране с обратен знак (V. + VІ. = 0)")</f>
        <v>0</v>
      </c>
      <c r="C65" s="154"/>
      <c r="D65" s="154"/>
      <c r="E65" s="153">
        <f t="shared" ref="E65:J65" si="9">+E$64+E$66</f>
        <v>0</v>
      </c>
      <c r="F65" s="153">
        <f t="shared" si="9"/>
        <v>0</v>
      </c>
      <c r="G65" s="152">
        <f t="shared" si="9"/>
        <v>0</v>
      </c>
      <c r="H65" s="152">
        <f t="shared" si="9"/>
        <v>0</v>
      </c>
      <c r="I65" s="152">
        <f t="shared" si="9"/>
        <v>0</v>
      </c>
      <c r="J65" s="151">
        <f t="shared" si="9"/>
        <v>0</v>
      </c>
      <c r="K65" s="150" t="e">
        <f>+K64+K66</f>
        <v>#REF!</v>
      </c>
      <c r="L65" s="150" t="e">
        <f>+L64+L66</f>
        <v>#REF!</v>
      </c>
      <c r="M65" s="150" t="e">
        <f>+M64+M66</f>
        <v>#REF!</v>
      </c>
      <c r="N65" s="62"/>
      <c r="O65" s="149"/>
      <c r="P65" s="54"/>
      <c r="Q65" s="40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48" t="s">
        <v>68</v>
      </c>
      <c r="C66" s="147" t="s">
        <v>67</v>
      </c>
      <c r="D66" s="147"/>
      <c r="E66" s="146">
        <f t="shared" ref="E66:L66" si="10">SUM(+E68+E76+E77+E84+E85+E86+E89+E90+E91+E92+E93+E94+E95)</f>
        <v>0</v>
      </c>
      <c r="F66" s="146">
        <f t="shared" si="10"/>
        <v>1068</v>
      </c>
      <c r="G66" s="145">
        <f t="shared" si="10"/>
        <v>-9609</v>
      </c>
      <c r="H66" s="144">
        <f t="shared" si="10"/>
        <v>0</v>
      </c>
      <c r="I66" s="144">
        <f t="shared" si="10"/>
        <v>3129</v>
      </c>
      <c r="J66" s="143">
        <f t="shared" si="10"/>
        <v>7548</v>
      </c>
      <c r="K66" s="142" t="e">
        <f t="shared" si="10"/>
        <v>#REF!</v>
      </c>
      <c r="L66" s="142" t="e">
        <f t="shared" si="10"/>
        <v>#REF!</v>
      </c>
      <c r="M66" s="142" t="e">
        <f>SUM(+M68+M76+M77+M84+M85+M86+M89+M90+M91+M92+M93+M95+M96)</f>
        <v>#REF!</v>
      </c>
      <c r="N66" s="62"/>
      <c r="O66" s="141" t="s">
        <v>67</v>
      </c>
      <c r="P66" s="54"/>
      <c r="Q66" s="40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0"/>
      <c r="C67" s="140"/>
      <c r="D67" s="140"/>
      <c r="E67" s="139"/>
      <c r="F67" s="138">
        <f>+G67+H67+I67+J67</f>
        <v>0</v>
      </c>
      <c r="G67" s="137"/>
      <c r="H67" s="136"/>
      <c r="I67" s="136"/>
      <c r="J67" s="135"/>
      <c r="K67" s="134"/>
      <c r="L67" s="134"/>
      <c r="M67" s="134"/>
      <c r="N67" s="62"/>
      <c r="O67" s="133"/>
      <c r="P67" s="54"/>
      <c r="Q67" s="40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2">
        <v>195</v>
      </c>
      <c r="B68" s="120" t="s">
        <v>66</v>
      </c>
      <c r="C68" s="77" t="s">
        <v>65</v>
      </c>
      <c r="D68" s="120"/>
      <c r="E68" s="119">
        <f t="shared" ref="E68:M68" si="11">SUM(E69:E75)</f>
        <v>0</v>
      </c>
      <c r="F68" s="119">
        <f t="shared" si="11"/>
        <v>0</v>
      </c>
      <c r="G68" s="118">
        <f t="shared" si="11"/>
        <v>0</v>
      </c>
      <c r="H68" s="117">
        <f t="shared" si="11"/>
        <v>0</v>
      </c>
      <c r="I68" s="117">
        <f t="shared" si="11"/>
        <v>0</v>
      </c>
      <c r="J68" s="116">
        <f t="shared" si="11"/>
        <v>0</v>
      </c>
      <c r="K68" s="131" t="e">
        <f t="shared" si="11"/>
        <v>#REF!</v>
      </c>
      <c r="L68" s="131" t="e">
        <f t="shared" si="11"/>
        <v>#REF!</v>
      </c>
      <c r="M68" s="131" t="e">
        <f t="shared" si="11"/>
        <v>#REF!</v>
      </c>
      <c r="N68" s="62"/>
      <c r="O68" s="115" t="s">
        <v>65</v>
      </c>
      <c r="P68" s="130"/>
      <c r="Q68" s="40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78">
        <v>200</v>
      </c>
      <c r="B69" s="114" t="s">
        <v>64</v>
      </c>
      <c r="C69" s="114" t="s">
        <v>63</v>
      </c>
      <c r="D69" s="114"/>
      <c r="E69" s="112">
        <f>+[1]OTCHET!E485+[1]OTCHET!E486+[1]OTCHET!E489+[1]OTCHET!E490+[1]OTCHET!E493+[1]OTCHET!E494+[1]OTCHET!E498</f>
        <v>0</v>
      </c>
      <c r="F69" s="112">
        <f t="shared" ref="F69:F76" si="12">+G69+H69+I69+J69</f>
        <v>0</v>
      </c>
      <c r="G69" s="111">
        <f>+[1]OTCHET!G485+[1]OTCHET!G486+[1]OTCHET!G489+[1]OTCHET!G490+[1]OTCHET!G493+[1]OTCHET!G494+[1]OTCHET!G498</f>
        <v>0</v>
      </c>
      <c r="H69" s="110">
        <f>+[1]OTCHET!H485+[1]OTCHET!H486+[1]OTCHET!H489+[1]OTCHET!H490+[1]OTCHET!H493+[1]OTCHET!H494+[1]OTCHET!H498</f>
        <v>0</v>
      </c>
      <c r="I69" s="110">
        <f>+[1]OTCHET!I485+[1]OTCHET!I486+[1]OTCHET!I489+[1]OTCHET!I490+[1]OTCHET!I493+[1]OTCHET!I494+[1]OTCHET!I498</f>
        <v>0</v>
      </c>
      <c r="J69" s="109">
        <f>+[1]OTCHET!J485+[1]OTCHET!J486+[1]OTCHET!J489+[1]OTCHET!J490+[1]OTCHET!J493+[1]OTCHET!J494+[1]OTCHET!J498</f>
        <v>0</v>
      </c>
      <c r="K69" s="127" t="e">
        <f>+#REF!+#REF!+#REF!+#REF!+#REF!+#REF!+#REF!</f>
        <v>#REF!</v>
      </c>
      <c r="L69" s="127" t="e">
        <f>+#REF!+#REF!+#REF!+#REF!+#REF!+#REF!+#REF!</f>
        <v>#REF!</v>
      </c>
      <c r="M69" s="127" t="e">
        <f>+#REF!+#REF!+#REF!+#REF!+#REF!+#REF!+#REF!</f>
        <v>#REF!</v>
      </c>
      <c r="N69" s="62"/>
      <c r="O69" s="108" t="s">
        <v>63</v>
      </c>
      <c r="P69" s="70"/>
      <c r="Q69" s="40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78">
        <v>205</v>
      </c>
      <c r="B70" s="126" t="s">
        <v>62</v>
      </c>
      <c r="C70" s="126" t="s">
        <v>61</v>
      </c>
      <c r="D70" s="126"/>
      <c r="E70" s="125">
        <f>+[1]OTCHET!E487+[1]OTCHET!E488+[1]OTCHET!E491+[1]OTCHET!E492+[1]OTCHET!E495+[1]OTCHET!E496+[1]OTCHET!E497+[1]OTCHET!E499</f>
        <v>0</v>
      </c>
      <c r="F70" s="125">
        <f t="shared" si="12"/>
        <v>0</v>
      </c>
      <c r="G70" s="124">
        <f>+[1]OTCHET!G487+[1]OTCHET!G488+[1]OTCHET!G491+[1]OTCHET!G492+[1]OTCHET!G495+[1]OTCHET!G496+[1]OTCHET!G497+[1]OTCHET!G499</f>
        <v>0</v>
      </c>
      <c r="H70" s="123">
        <f>+[1]OTCHET!H487+[1]OTCHET!H488+[1]OTCHET!H491+[1]OTCHET!H492+[1]OTCHET!H495+[1]OTCHET!H496+[1]OTCHET!H497+[1]OTCHET!H499</f>
        <v>0</v>
      </c>
      <c r="I70" s="123">
        <f>+[1]OTCHET!I487+[1]OTCHET!I488+[1]OTCHET!I491+[1]OTCHET!I492+[1]OTCHET!I495+[1]OTCHET!I496+[1]OTCHET!I497+[1]OTCHET!I499</f>
        <v>0</v>
      </c>
      <c r="J70" s="122">
        <f>+[1]OTCHET!J487+[1]OTCHET!J488+[1]OTCHET!J491+[1]OTCHET!J492+[1]OTCHET!J495+[1]OTCHET!J496+[1]OTCHET!J497+[1]OTCHET!J499</f>
        <v>0</v>
      </c>
      <c r="K70" s="127" t="e">
        <f>+#REF!+#REF!+#REF!+#REF!+#REF!+#REF!+#REF!+#REF!</f>
        <v>#REF!</v>
      </c>
      <c r="L70" s="127" t="e">
        <f>+#REF!+#REF!+#REF!+#REF!+#REF!+#REF!+#REF!+#REF!</f>
        <v>#REF!</v>
      </c>
      <c r="M70" s="127" t="e">
        <f>+#REF!+#REF!+#REF!+#REF!+#REF!+#REF!+#REF!+#REF!</f>
        <v>#REF!</v>
      </c>
      <c r="N70" s="62"/>
      <c r="O70" s="121" t="s">
        <v>61</v>
      </c>
      <c r="P70" s="70"/>
      <c r="Q70" s="40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78">
        <v>210</v>
      </c>
      <c r="B71" s="126" t="s">
        <v>60</v>
      </c>
      <c r="C71" s="126" t="s">
        <v>59</v>
      </c>
      <c r="D71" s="126"/>
      <c r="E71" s="125">
        <f>+[1]OTCHET!E500</f>
        <v>0</v>
      </c>
      <c r="F71" s="125">
        <f t="shared" si="12"/>
        <v>0</v>
      </c>
      <c r="G71" s="124">
        <f>+[1]OTCHET!G500</f>
        <v>0</v>
      </c>
      <c r="H71" s="123">
        <f>+[1]OTCHET!H500</f>
        <v>0</v>
      </c>
      <c r="I71" s="123">
        <f>+[1]OTCHET!I500</f>
        <v>0</v>
      </c>
      <c r="J71" s="122">
        <f>+[1]OTCHET!J500</f>
        <v>0</v>
      </c>
      <c r="K71" s="127" t="e">
        <f>+#REF!</f>
        <v>#REF!</v>
      </c>
      <c r="L71" s="127" t="e">
        <f>+#REF!</f>
        <v>#REF!</v>
      </c>
      <c r="M71" s="127" t="e">
        <f>+#REF!</f>
        <v>#REF!</v>
      </c>
      <c r="N71" s="62"/>
      <c r="O71" s="121" t="s">
        <v>59</v>
      </c>
      <c r="P71" s="70"/>
      <c r="Q71" s="40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78">
        <v>215</v>
      </c>
      <c r="B72" s="126" t="s">
        <v>58</v>
      </c>
      <c r="C72" s="126" t="s">
        <v>57</v>
      </c>
      <c r="D72" s="126"/>
      <c r="E72" s="125">
        <f>+[1]OTCHET!E505</f>
        <v>0</v>
      </c>
      <c r="F72" s="125">
        <f t="shared" si="12"/>
        <v>0</v>
      </c>
      <c r="G72" s="124">
        <f>+[1]OTCHET!G505</f>
        <v>0</v>
      </c>
      <c r="H72" s="123">
        <f>+[1]OTCHET!H505</f>
        <v>0</v>
      </c>
      <c r="I72" s="123">
        <f>+[1]OTCHET!I505</f>
        <v>0</v>
      </c>
      <c r="J72" s="122">
        <f>+[1]OTCHET!J505</f>
        <v>0</v>
      </c>
      <c r="K72" s="127" t="e">
        <f>+#REF!</f>
        <v>#REF!</v>
      </c>
      <c r="L72" s="127" t="e">
        <f>+#REF!</f>
        <v>#REF!</v>
      </c>
      <c r="M72" s="127" t="e">
        <f>+#REF!</f>
        <v>#REF!</v>
      </c>
      <c r="N72" s="62"/>
      <c r="O72" s="121" t="s">
        <v>57</v>
      </c>
      <c r="P72" s="70"/>
      <c r="Q72" s="40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78">
        <v>220</v>
      </c>
      <c r="B73" s="126" t="s">
        <v>56</v>
      </c>
      <c r="C73" s="126" t="s">
        <v>55</v>
      </c>
      <c r="D73" s="126"/>
      <c r="E73" s="125">
        <f>+[1]OTCHET!E545</f>
        <v>0</v>
      </c>
      <c r="F73" s="125">
        <f t="shared" si="12"/>
        <v>0</v>
      </c>
      <c r="G73" s="124">
        <f>+[1]OTCHET!G545</f>
        <v>0</v>
      </c>
      <c r="H73" s="123">
        <f>+[1]OTCHET!H545</f>
        <v>0</v>
      </c>
      <c r="I73" s="123">
        <f>+[1]OTCHET!I545</f>
        <v>0</v>
      </c>
      <c r="J73" s="122">
        <f>+[1]OTCHET!J545</f>
        <v>0</v>
      </c>
      <c r="K73" s="127" t="e">
        <f>+#REF!</f>
        <v>#REF!</v>
      </c>
      <c r="L73" s="127" t="e">
        <f>+#REF!</f>
        <v>#REF!</v>
      </c>
      <c r="M73" s="127" t="e">
        <f>+#REF!</f>
        <v>#REF!</v>
      </c>
      <c r="N73" s="62"/>
      <c r="O73" s="121" t="s">
        <v>55</v>
      </c>
      <c r="P73" s="70"/>
      <c r="Q73" s="40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78">
        <v>230</v>
      </c>
      <c r="B74" s="129" t="s">
        <v>54</v>
      </c>
      <c r="C74" s="129" t="s">
        <v>53</v>
      </c>
      <c r="D74" s="129"/>
      <c r="E74" s="125">
        <f>+[1]OTCHET!E584+[1]OTCHET!E585</f>
        <v>0</v>
      </c>
      <c r="F74" s="125">
        <f t="shared" si="12"/>
        <v>0</v>
      </c>
      <c r="G74" s="124">
        <f>+[1]OTCHET!G584+[1]OTCHET!G585</f>
        <v>0</v>
      </c>
      <c r="H74" s="123">
        <f>+[1]OTCHET!H584+[1]OTCHET!H585</f>
        <v>0</v>
      </c>
      <c r="I74" s="123">
        <f>+[1]OTCHET!I584+[1]OTCHET!I585</f>
        <v>0</v>
      </c>
      <c r="J74" s="122">
        <f>+[1]OTCHET!J584+[1]OTCHET!J585</f>
        <v>0</v>
      </c>
      <c r="K74" s="127" t="e">
        <f>+#REF!+#REF!</f>
        <v>#REF!</v>
      </c>
      <c r="L74" s="127" t="e">
        <f>+#REF!+#REF!</f>
        <v>#REF!</v>
      </c>
      <c r="M74" s="127" t="e">
        <f>+#REF!+#REF!</f>
        <v>#REF!</v>
      </c>
      <c r="N74" s="62"/>
      <c r="O74" s="121" t="s">
        <v>53</v>
      </c>
      <c r="P74" s="70"/>
      <c r="Q74" s="40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78">
        <v>235</v>
      </c>
      <c r="B75" s="128" t="s">
        <v>52</v>
      </c>
      <c r="C75" s="128" t="s">
        <v>51</v>
      </c>
      <c r="D75" s="128"/>
      <c r="E75" s="105">
        <f>+[1]OTCHET!E586+[1]OTCHET!E587+[1]OTCHET!E588</f>
        <v>0</v>
      </c>
      <c r="F75" s="105">
        <f t="shared" si="12"/>
        <v>0</v>
      </c>
      <c r="G75" s="104">
        <f>+[1]OTCHET!G586+[1]OTCHET!G587+[1]OTCHET!G588</f>
        <v>0</v>
      </c>
      <c r="H75" s="103">
        <f>+[1]OTCHET!H586+[1]OTCHET!H587+[1]OTCHET!H588</f>
        <v>0</v>
      </c>
      <c r="I75" s="103">
        <f>+[1]OTCHET!I586+[1]OTCHET!I587+[1]OTCHET!I588</f>
        <v>0</v>
      </c>
      <c r="J75" s="102">
        <f>+[1]OTCHET!J586+[1]OTCHET!J587+[1]OTCHET!J588</f>
        <v>0</v>
      </c>
      <c r="K75" s="127" t="e">
        <f>+#REF!+#REF!+#REF!</f>
        <v>#REF!</v>
      </c>
      <c r="L75" s="127" t="e">
        <f>+#REF!+#REF!+#REF!</f>
        <v>#REF!</v>
      </c>
      <c r="M75" s="127" t="e">
        <f>+#REF!+#REF!+#REF!</f>
        <v>#REF!</v>
      </c>
      <c r="N75" s="62"/>
      <c r="O75" s="101" t="s">
        <v>51</v>
      </c>
      <c r="P75" s="70"/>
      <c r="Q75" s="40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78">
        <v>240</v>
      </c>
      <c r="B76" s="100" t="s">
        <v>50</v>
      </c>
      <c r="C76" s="99" t="s">
        <v>49</v>
      </c>
      <c r="D76" s="100"/>
      <c r="E76" s="97">
        <f>[1]OTCHET!E464</f>
        <v>0</v>
      </c>
      <c r="F76" s="97">
        <f t="shared" si="12"/>
        <v>0</v>
      </c>
      <c r="G76" s="96">
        <f>[1]OTCHET!G464</f>
        <v>0</v>
      </c>
      <c r="H76" s="95">
        <f>[1]OTCHET!H464</f>
        <v>0</v>
      </c>
      <c r="I76" s="95">
        <f>[1]OTCHET!I464</f>
        <v>0</v>
      </c>
      <c r="J76" s="94">
        <f>[1]OTCHET!J464</f>
        <v>0</v>
      </c>
      <c r="K76" s="127" t="e">
        <f>#REF!</f>
        <v>#REF!</v>
      </c>
      <c r="L76" s="127" t="e">
        <f>#REF!</f>
        <v>#REF!</v>
      </c>
      <c r="M76" s="127" t="e">
        <f>#REF!</f>
        <v>#REF!</v>
      </c>
      <c r="N76" s="62"/>
      <c r="O76" s="93" t="s">
        <v>49</v>
      </c>
      <c r="P76" s="70"/>
      <c r="Q76" s="40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78">
        <v>245</v>
      </c>
      <c r="B77" s="120" t="s">
        <v>48</v>
      </c>
      <c r="C77" s="77" t="s">
        <v>47</v>
      </c>
      <c r="D77" s="120"/>
      <c r="E77" s="119">
        <f t="shared" ref="E77:M77" si="13">SUM(E78:E83)</f>
        <v>0</v>
      </c>
      <c r="F77" s="119">
        <f t="shared" si="13"/>
        <v>0</v>
      </c>
      <c r="G77" s="118">
        <f t="shared" si="13"/>
        <v>0</v>
      </c>
      <c r="H77" s="117">
        <f t="shared" si="13"/>
        <v>0</v>
      </c>
      <c r="I77" s="117">
        <f t="shared" si="13"/>
        <v>0</v>
      </c>
      <c r="J77" s="116">
        <f t="shared" si="13"/>
        <v>0</v>
      </c>
      <c r="K77" s="87">
        <f t="shared" si="13"/>
        <v>0</v>
      </c>
      <c r="L77" s="87">
        <f t="shared" si="13"/>
        <v>0</v>
      </c>
      <c r="M77" s="87">
        <f t="shared" si="13"/>
        <v>0</v>
      </c>
      <c r="N77" s="62"/>
      <c r="O77" s="115" t="s">
        <v>47</v>
      </c>
      <c r="P77" s="70"/>
      <c r="Q77" s="40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78">
        <v>250</v>
      </c>
      <c r="B78" s="114" t="s">
        <v>46</v>
      </c>
      <c r="C78" s="114" t="s">
        <v>45</v>
      </c>
      <c r="D78" s="114"/>
      <c r="E78" s="112">
        <f>+[1]OTCHET!E469+[1]OTCHET!E472</f>
        <v>0</v>
      </c>
      <c r="F78" s="112">
        <f t="shared" ref="F78:F85" si="14">+G78+H78+I78+J78</f>
        <v>0</v>
      </c>
      <c r="G78" s="111">
        <f>+[1]OTCHET!G469+[1]OTCHET!G472</f>
        <v>0</v>
      </c>
      <c r="H78" s="110">
        <f>+[1]OTCHET!H469+[1]OTCHET!H472</f>
        <v>0</v>
      </c>
      <c r="I78" s="110">
        <f>+[1]OTCHET!I469+[1]OTCHET!I472</f>
        <v>0</v>
      </c>
      <c r="J78" s="109">
        <f>+[1]OTCHET!J469+[1]OTCHET!J472</f>
        <v>0</v>
      </c>
      <c r="K78" s="87"/>
      <c r="L78" s="87"/>
      <c r="M78" s="87"/>
      <c r="N78" s="62"/>
      <c r="O78" s="108" t="s">
        <v>45</v>
      </c>
      <c r="P78" s="70"/>
      <c r="Q78" s="40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78">
        <v>260</v>
      </c>
      <c r="B79" s="126" t="s">
        <v>44</v>
      </c>
      <c r="C79" s="126" t="s">
        <v>43</v>
      </c>
      <c r="D79" s="126"/>
      <c r="E79" s="125">
        <f>+[1]OTCHET!E470+[1]OTCHET!E473</f>
        <v>0</v>
      </c>
      <c r="F79" s="125">
        <f t="shared" si="14"/>
        <v>0</v>
      </c>
      <c r="G79" s="124">
        <f>+[1]OTCHET!G470+[1]OTCHET!G473</f>
        <v>0</v>
      </c>
      <c r="H79" s="123">
        <f>+[1]OTCHET!H470+[1]OTCHET!H473</f>
        <v>0</v>
      </c>
      <c r="I79" s="123">
        <f>+[1]OTCHET!I470+[1]OTCHET!I473</f>
        <v>0</v>
      </c>
      <c r="J79" s="122">
        <f>+[1]OTCHET!J470+[1]OTCHET!J473</f>
        <v>0</v>
      </c>
      <c r="K79" s="87"/>
      <c r="L79" s="87"/>
      <c r="M79" s="87"/>
      <c r="N79" s="62"/>
      <c r="O79" s="121" t="s">
        <v>43</v>
      </c>
      <c r="P79" s="70"/>
      <c r="Q79" s="40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78">
        <v>265</v>
      </c>
      <c r="B80" s="126" t="s">
        <v>42</v>
      </c>
      <c r="C80" s="126" t="s">
        <v>41</v>
      </c>
      <c r="D80" s="126"/>
      <c r="E80" s="125">
        <f>[1]OTCHET!E474</f>
        <v>0</v>
      </c>
      <c r="F80" s="125">
        <f t="shared" si="14"/>
        <v>0</v>
      </c>
      <c r="G80" s="124">
        <f>[1]OTCHET!G474</f>
        <v>0</v>
      </c>
      <c r="H80" s="123">
        <f>[1]OTCHET!H474</f>
        <v>0</v>
      </c>
      <c r="I80" s="123">
        <f>[1]OTCHET!I474</f>
        <v>0</v>
      </c>
      <c r="J80" s="122">
        <f>[1]OTCHET!J474</f>
        <v>0</v>
      </c>
      <c r="K80" s="87"/>
      <c r="L80" s="87"/>
      <c r="M80" s="87"/>
      <c r="N80" s="62"/>
      <c r="O80" s="121" t="s">
        <v>41</v>
      </c>
      <c r="P80" s="70"/>
      <c r="Q80" s="40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78"/>
      <c r="B81" s="126"/>
      <c r="C81" s="126"/>
      <c r="D81" s="126"/>
      <c r="E81" s="125"/>
      <c r="F81" s="125">
        <f t="shared" si="14"/>
        <v>0</v>
      </c>
      <c r="G81" s="124"/>
      <c r="H81" s="123"/>
      <c r="I81" s="123"/>
      <c r="J81" s="122"/>
      <c r="K81" s="87"/>
      <c r="L81" s="87"/>
      <c r="M81" s="87"/>
      <c r="N81" s="62"/>
      <c r="O81" s="121"/>
      <c r="P81" s="70"/>
      <c r="Q81" s="40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78">
        <v>270</v>
      </c>
      <c r="B82" s="126" t="s">
        <v>40</v>
      </c>
      <c r="C82" s="126" t="s">
        <v>39</v>
      </c>
      <c r="D82" s="126"/>
      <c r="E82" s="125">
        <f>+[1]OTCHET!E482</f>
        <v>0</v>
      </c>
      <c r="F82" s="125">
        <f t="shared" si="14"/>
        <v>0</v>
      </c>
      <c r="G82" s="124">
        <f>+[1]OTCHET!G482</f>
        <v>0</v>
      </c>
      <c r="H82" s="123">
        <f>+[1]OTCHET!H482</f>
        <v>0</v>
      </c>
      <c r="I82" s="123">
        <f>+[1]OTCHET!I482</f>
        <v>0</v>
      </c>
      <c r="J82" s="122">
        <f>+[1]OTCHET!J482</f>
        <v>0</v>
      </c>
      <c r="K82" s="87"/>
      <c r="L82" s="87"/>
      <c r="M82" s="87"/>
      <c r="N82" s="62"/>
      <c r="O82" s="121" t="s">
        <v>39</v>
      </c>
      <c r="P82" s="70"/>
      <c r="Q82" s="40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78">
        <v>275</v>
      </c>
      <c r="B83" s="107" t="s">
        <v>38</v>
      </c>
      <c r="C83" s="107" t="s">
        <v>37</v>
      </c>
      <c r="D83" s="107"/>
      <c r="E83" s="105">
        <f>+[1]OTCHET!E483</f>
        <v>0</v>
      </c>
      <c r="F83" s="105">
        <f t="shared" si="14"/>
        <v>0</v>
      </c>
      <c r="G83" s="104">
        <f>+[1]OTCHET!G483</f>
        <v>0</v>
      </c>
      <c r="H83" s="103">
        <f>+[1]OTCHET!H483</f>
        <v>0</v>
      </c>
      <c r="I83" s="103">
        <f>+[1]OTCHET!I483</f>
        <v>0</v>
      </c>
      <c r="J83" s="102">
        <f>+[1]OTCHET!J483</f>
        <v>0</v>
      </c>
      <c r="K83" s="87"/>
      <c r="L83" s="87"/>
      <c r="M83" s="87"/>
      <c r="N83" s="62"/>
      <c r="O83" s="101" t="s">
        <v>37</v>
      </c>
      <c r="P83" s="70"/>
      <c r="Q83" s="40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78">
        <v>280</v>
      </c>
      <c r="B84" s="100" t="s">
        <v>36</v>
      </c>
      <c r="C84" s="99" t="s">
        <v>35</v>
      </c>
      <c r="D84" s="100"/>
      <c r="E84" s="97">
        <f>[1]OTCHET!E538</f>
        <v>0</v>
      </c>
      <c r="F84" s="97">
        <f t="shared" si="14"/>
        <v>0</v>
      </c>
      <c r="G84" s="96">
        <f>[1]OTCHET!G538</f>
        <v>0</v>
      </c>
      <c r="H84" s="95">
        <f>[1]OTCHET!H538</f>
        <v>0</v>
      </c>
      <c r="I84" s="95">
        <f>[1]OTCHET!I538</f>
        <v>0</v>
      </c>
      <c r="J84" s="94">
        <f>[1]OTCHET!J538</f>
        <v>0</v>
      </c>
      <c r="K84" s="87"/>
      <c r="L84" s="87"/>
      <c r="M84" s="87"/>
      <c r="N84" s="62"/>
      <c r="O84" s="93" t="s">
        <v>35</v>
      </c>
      <c r="P84" s="70"/>
      <c r="Q84" s="40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78">
        <v>285</v>
      </c>
      <c r="B85" s="92" t="s">
        <v>34</v>
      </c>
      <c r="C85" s="84" t="s">
        <v>33</v>
      </c>
      <c r="D85" s="92"/>
      <c r="E85" s="91">
        <f>[1]OTCHET!E539</f>
        <v>0</v>
      </c>
      <c r="F85" s="91">
        <f t="shared" si="14"/>
        <v>0</v>
      </c>
      <c r="G85" s="90">
        <f>[1]OTCHET!G539</f>
        <v>0</v>
      </c>
      <c r="H85" s="89">
        <f>[1]OTCHET!H539</f>
        <v>0</v>
      </c>
      <c r="I85" s="89">
        <f>[1]OTCHET!I539</f>
        <v>0</v>
      </c>
      <c r="J85" s="88">
        <f>[1]OTCHET!J539</f>
        <v>0</v>
      </c>
      <c r="K85" s="87"/>
      <c r="L85" s="87"/>
      <c r="M85" s="87"/>
      <c r="N85" s="62"/>
      <c r="O85" s="86" t="s">
        <v>33</v>
      </c>
      <c r="P85" s="70"/>
      <c r="Q85" s="40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78">
        <v>290</v>
      </c>
      <c r="B86" s="120" t="s">
        <v>32</v>
      </c>
      <c r="C86" s="77" t="s">
        <v>31</v>
      </c>
      <c r="D86" s="120"/>
      <c r="E86" s="119">
        <f t="shared" ref="E86:M86" si="15">+E87+E88</f>
        <v>0</v>
      </c>
      <c r="F86" s="119">
        <f t="shared" si="15"/>
        <v>1068</v>
      </c>
      <c r="G86" s="118">
        <f t="shared" si="15"/>
        <v>-6480</v>
      </c>
      <c r="H86" s="117">
        <f t="shared" si="15"/>
        <v>0</v>
      </c>
      <c r="I86" s="117">
        <f t="shared" si="15"/>
        <v>0</v>
      </c>
      <c r="J86" s="116">
        <f t="shared" si="15"/>
        <v>7548</v>
      </c>
      <c r="K86" s="87">
        <f t="shared" si="15"/>
        <v>0</v>
      </c>
      <c r="L86" s="87">
        <f t="shared" si="15"/>
        <v>0</v>
      </c>
      <c r="M86" s="87">
        <f t="shared" si="15"/>
        <v>0</v>
      </c>
      <c r="N86" s="62"/>
      <c r="O86" s="115" t="s">
        <v>31</v>
      </c>
      <c r="P86" s="70"/>
      <c r="Q86" s="40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78">
        <v>295</v>
      </c>
      <c r="B87" s="114" t="s">
        <v>30</v>
      </c>
      <c r="C87" s="114" t="s">
        <v>29</v>
      </c>
      <c r="D87" s="113"/>
      <c r="E87" s="112">
        <f>+[1]OTCHET!E506+[1]OTCHET!E515+[1]OTCHET!E519+[1]OTCHET!E546</f>
        <v>0</v>
      </c>
      <c r="F87" s="112">
        <f t="shared" ref="F87:F96" si="16">+G87+H87+I87+J87</f>
        <v>0</v>
      </c>
      <c r="G87" s="111">
        <f>+[1]OTCHET!G506+[1]OTCHET!G515+[1]OTCHET!G519+[1]OTCHET!G546</f>
        <v>0</v>
      </c>
      <c r="H87" s="110">
        <f>+[1]OTCHET!H506+[1]OTCHET!H515+[1]OTCHET!H519+[1]OTCHET!H546</f>
        <v>0</v>
      </c>
      <c r="I87" s="110">
        <f>+[1]OTCHET!I506+[1]OTCHET!I515+[1]OTCHET!I519+[1]OTCHET!I546</f>
        <v>0</v>
      </c>
      <c r="J87" s="109">
        <f>+[1]OTCHET!J506+[1]OTCHET!J515+[1]OTCHET!J519+[1]OTCHET!J546</f>
        <v>0</v>
      </c>
      <c r="K87" s="87"/>
      <c r="L87" s="87"/>
      <c r="M87" s="87"/>
      <c r="N87" s="62"/>
      <c r="O87" s="108" t="s">
        <v>29</v>
      </c>
      <c r="P87" s="70"/>
      <c r="Q87" s="40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78">
        <v>300</v>
      </c>
      <c r="B88" s="107" t="s">
        <v>28</v>
      </c>
      <c r="C88" s="107" t="s">
        <v>27</v>
      </c>
      <c r="D88" s="106"/>
      <c r="E88" s="105">
        <f>+[1]OTCHET!E524+[1]OTCHET!E527+[1]OTCHET!E547</f>
        <v>0</v>
      </c>
      <c r="F88" s="105">
        <f t="shared" si="16"/>
        <v>1068</v>
      </c>
      <c r="G88" s="104">
        <f>+[1]OTCHET!G524+[1]OTCHET!G527+[1]OTCHET!G547</f>
        <v>-6480</v>
      </c>
      <c r="H88" s="103">
        <f>+[1]OTCHET!H524+[1]OTCHET!H527+[1]OTCHET!H547</f>
        <v>0</v>
      </c>
      <c r="I88" s="103">
        <f>+[1]OTCHET!I524+[1]OTCHET!I527+[1]OTCHET!I547</f>
        <v>0</v>
      </c>
      <c r="J88" s="102">
        <f>+[1]OTCHET!J524+[1]OTCHET!J527+[1]OTCHET!J547</f>
        <v>7548</v>
      </c>
      <c r="K88" s="87"/>
      <c r="L88" s="87"/>
      <c r="M88" s="87"/>
      <c r="N88" s="62"/>
      <c r="O88" s="101" t="s">
        <v>27</v>
      </c>
      <c r="P88" s="70"/>
      <c r="Q88" s="40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78">
        <v>310</v>
      </c>
      <c r="B89" s="100" t="s">
        <v>26</v>
      </c>
      <c r="C89" s="99" t="s">
        <v>25</v>
      </c>
      <c r="D89" s="98"/>
      <c r="E89" s="97">
        <f>[1]OTCHET!E534</f>
        <v>0</v>
      </c>
      <c r="F89" s="97">
        <f t="shared" si="16"/>
        <v>0</v>
      </c>
      <c r="G89" s="96">
        <f>[1]OTCHET!G534</f>
        <v>0</v>
      </c>
      <c r="H89" s="95">
        <f>[1]OTCHET!H534</f>
        <v>0</v>
      </c>
      <c r="I89" s="95">
        <f>[1]OTCHET!I534</f>
        <v>0</v>
      </c>
      <c r="J89" s="94">
        <f>[1]OTCHET!J534</f>
        <v>0</v>
      </c>
      <c r="K89" s="87"/>
      <c r="L89" s="87"/>
      <c r="M89" s="87"/>
      <c r="N89" s="62"/>
      <c r="O89" s="93" t="s">
        <v>25</v>
      </c>
      <c r="P89" s="70"/>
      <c r="Q89" s="40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78">
        <v>320</v>
      </c>
      <c r="B90" s="92" t="s">
        <v>24</v>
      </c>
      <c r="C90" s="84" t="s">
        <v>23</v>
      </c>
      <c r="D90" s="92"/>
      <c r="E90" s="91">
        <f>+[1]OTCHET!E570+[1]OTCHET!E571+[1]OTCHET!E572+[1]OTCHET!E573+[1]OTCHET!E574+[1]OTCHET!E575</f>
        <v>0</v>
      </c>
      <c r="F90" s="91">
        <f t="shared" si="16"/>
        <v>0</v>
      </c>
      <c r="G90" s="90">
        <f>+[1]OTCHET!G570+[1]OTCHET!G571+[1]OTCHET!G572+[1]OTCHET!G573+[1]OTCHET!G574+[1]OTCHET!G575</f>
        <v>0</v>
      </c>
      <c r="H90" s="89">
        <f>+[1]OTCHET!H570+[1]OTCHET!H571+[1]OTCHET!H572+[1]OTCHET!H573+[1]OTCHET!H574+[1]OTCHET!H575</f>
        <v>0</v>
      </c>
      <c r="I90" s="89">
        <f>+[1]OTCHET!I570+[1]OTCHET!I571+[1]OTCHET!I572+[1]OTCHET!I573+[1]OTCHET!I574+[1]OTCHET!I575</f>
        <v>0</v>
      </c>
      <c r="J90" s="88">
        <f>+[1]OTCHET!J570+[1]OTCHET!J571+[1]OTCHET!J572+[1]OTCHET!J573+[1]OTCHET!J574+[1]OTCHET!J575</f>
        <v>0</v>
      </c>
      <c r="K90" s="87"/>
      <c r="L90" s="87"/>
      <c r="M90" s="87"/>
      <c r="N90" s="62"/>
      <c r="O90" s="86" t="s">
        <v>23</v>
      </c>
      <c r="P90" s="70"/>
      <c r="Q90" s="40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78">
        <v>330</v>
      </c>
      <c r="B91" s="85" t="s">
        <v>22</v>
      </c>
      <c r="C91" s="85" t="s">
        <v>21</v>
      </c>
      <c r="D91" s="85"/>
      <c r="E91" s="83">
        <f>+[1]OTCHET!E576+[1]OTCHET!E577+[1]OTCHET!E578+[1]OTCHET!E579+[1]OTCHET!E580+[1]OTCHET!E581+[1]OTCHET!E582</f>
        <v>0</v>
      </c>
      <c r="F91" s="83">
        <f t="shared" si="16"/>
        <v>0</v>
      </c>
      <c r="G91" s="82">
        <f>+[1]OTCHET!G576+[1]OTCHET!G577+[1]OTCHET!G578+[1]OTCHET!G579+[1]OTCHET!G580+[1]OTCHET!G581+[1]OTCHET!G582</f>
        <v>0</v>
      </c>
      <c r="H91" s="81">
        <f>+[1]OTCHET!H576+[1]OTCHET!H577+[1]OTCHET!H578+[1]OTCHET!H579+[1]OTCHET!H580+[1]OTCHET!H581+[1]OTCHET!H582</f>
        <v>0</v>
      </c>
      <c r="I91" s="81">
        <f>+[1]OTCHET!I576+[1]OTCHET!I577+[1]OTCHET!I578+[1]OTCHET!I579+[1]OTCHET!I580+[1]OTCHET!I581+[1]OTCHET!I582</f>
        <v>0</v>
      </c>
      <c r="J91" s="80">
        <f>+[1]OTCHET!J576+[1]OTCHET!J577+[1]OTCHET!J578+[1]OTCHET!J579+[1]OTCHET!J580+[1]OTCHET!J581+[1]OTCHET!J582</f>
        <v>0</v>
      </c>
      <c r="K91" s="72"/>
      <c r="L91" s="72"/>
      <c r="M91" s="72"/>
      <c r="N91" s="62"/>
      <c r="O91" s="79" t="s">
        <v>21</v>
      </c>
      <c r="P91" s="70"/>
      <c r="Q91" s="40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78">
        <v>335</v>
      </c>
      <c r="B92" s="84" t="s">
        <v>20</v>
      </c>
      <c r="C92" s="84" t="s">
        <v>19</v>
      </c>
      <c r="D92" s="85"/>
      <c r="E92" s="83">
        <f>+[1]OTCHET!E583</f>
        <v>0</v>
      </c>
      <c r="F92" s="83">
        <f t="shared" si="16"/>
        <v>0</v>
      </c>
      <c r="G92" s="82">
        <f>+[1]OTCHET!G583</f>
        <v>0</v>
      </c>
      <c r="H92" s="81">
        <f>+[1]OTCHET!H583</f>
        <v>0</v>
      </c>
      <c r="I92" s="81">
        <f>+[1]OTCHET!I583</f>
        <v>0</v>
      </c>
      <c r="J92" s="80">
        <f>+[1]OTCHET!J583</f>
        <v>0</v>
      </c>
      <c r="K92" s="72"/>
      <c r="L92" s="72"/>
      <c r="M92" s="72"/>
      <c r="N92" s="62"/>
      <c r="O92" s="79" t="s">
        <v>19</v>
      </c>
      <c r="P92" s="70"/>
      <c r="Q92" s="40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78">
        <v>340</v>
      </c>
      <c r="B93" s="84" t="s">
        <v>18</v>
      </c>
      <c r="C93" s="84" t="s">
        <v>17</v>
      </c>
      <c r="D93" s="84"/>
      <c r="E93" s="83">
        <f>+[1]OTCHET!E590+[1]OTCHET!E591</f>
        <v>0</v>
      </c>
      <c r="F93" s="83">
        <f t="shared" si="16"/>
        <v>0</v>
      </c>
      <c r="G93" s="82">
        <f>+[1]OTCHET!G590+[1]OTCHET!G591</f>
        <v>0</v>
      </c>
      <c r="H93" s="81">
        <f>+[1]OTCHET!H590+[1]OTCHET!H591</f>
        <v>0</v>
      </c>
      <c r="I93" s="81">
        <f>+[1]OTCHET!I590+[1]OTCHET!I591</f>
        <v>0</v>
      </c>
      <c r="J93" s="80">
        <f>+[1]OTCHET!J590+[1]OTCHET!J591</f>
        <v>0</v>
      </c>
      <c r="K93" s="72"/>
      <c r="L93" s="72"/>
      <c r="M93" s="72"/>
      <c r="N93" s="62"/>
      <c r="O93" s="79" t="s">
        <v>17</v>
      </c>
      <c r="P93" s="70"/>
      <c r="Q93" s="40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78">
        <v>345</v>
      </c>
      <c r="B94" s="84" t="s">
        <v>16</v>
      </c>
      <c r="C94" s="85" t="s">
        <v>15</v>
      </c>
      <c r="D94" s="84"/>
      <c r="E94" s="83">
        <f>+[1]OTCHET!E592+[1]OTCHET!E593</f>
        <v>0</v>
      </c>
      <c r="F94" s="83">
        <f t="shared" si="16"/>
        <v>0</v>
      </c>
      <c r="G94" s="82">
        <f>+[1]OTCHET!G592+[1]OTCHET!G593</f>
        <v>0</v>
      </c>
      <c r="H94" s="81">
        <f>+[1]OTCHET!H592+[1]OTCHET!H593</f>
        <v>0</v>
      </c>
      <c r="I94" s="81">
        <f>+[1]OTCHET!I592+[1]OTCHET!I593</f>
        <v>0</v>
      </c>
      <c r="J94" s="80">
        <f>+[1]OTCHET!J592+[1]OTCHET!J593</f>
        <v>0</v>
      </c>
      <c r="K94" s="72"/>
      <c r="L94" s="72"/>
      <c r="M94" s="72"/>
      <c r="N94" s="62"/>
      <c r="O94" s="79" t="s">
        <v>15</v>
      </c>
      <c r="P94" s="70"/>
      <c r="Q94" s="40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78">
        <v>350</v>
      </c>
      <c r="B95" s="77" t="s">
        <v>14</v>
      </c>
      <c r="C95" s="77" t="s">
        <v>13</v>
      </c>
      <c r="D95" s="77"/>
      <c r="E95" s="76">
        <f>[1]OTCHET!E594</f>
        <v>0</v>
      </c>
      <c r="F95" s="76">
        <f t="shared" si="16"/>
        <v>0</v>
      </c>
      <c r="G95" s="75">
        <f>[1]OTCHET!G594</f>
        <v>-3129</v>
      </c>
      <c r="H95" s="74">
        <f>[1]OTCHET!H594</f>
        <v>0</v>
      </c>
      <c r="I95" s="74">
        <f>[1]OTCHET!I594</f>
        <v>3129</v>
      </c>
      <c r="J95" s="73">
        <f>[1]OTCHET!J594</f>
        <v>0</v>
      </c>
      <c r="K95" s="72"/>
      <c r="L95" s="72"/>
      <c r="M95" s="72"/>
      <c r="N95" s="62"/>
      <c r="O95" s="71" t="s">
        <v>13</v>
      </c>
      <c r="P95" s="70"/>
      <c r="Q95" s="40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69">
        <v>355</v>
      </c>
      <c r="B96" s="68" t="s">
        <v>12</v>
      </c>
      <c r="C96" s="68" t="s">
        <v>11</v>
      </c>
      <c r="D96" s="68"/>
      <c r="E96" s="67">
        <f>+[1]OTCHET!E597</f>
        <v>0</v>
      </c>
      <c r="F96" s="67">
        <f t="shared" si="16"/>
        <v>0</v>
      </c>
      <c r="G96" s="66">
        <f>+[1]OTCHET!G597</f>
        <v>0</v>
      </c>
      <c r="H96" s="65">
        <f>+[1]OTCHET!H597</f>
        <v>0</v>
      </c>
      <c r="I96" s="65">
        <f>+[1]OTCHET!I597</f>
        <v>0</v>
      </c>
      <c r="J96" s="64">
        <f>+[1]OTCHET!J597</f>
        <v>0</v>
      </c>
      <c r="K96" s="63"/>
      <c r="L96" s="63"/>
      <c r="M96" s="63"/>
      <c r="N96" s="62"/>
      <c r="O96" s="61" t="s">
        <v>11</v>
      </c>
      <c r="P96" s="60"/>
      <c r="Q96" s="40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1" t="s">
        <v>10</v>
      </c>
      <c r="C97" s="51"/>
      <c r="D97" s="51"/>
      <c r="E97" s="58"/>
      <c r="F97" s="58"/>
      <c r="G97" s="58"/>
      <c r="H97" s="58"/>
      <c r="I97" s="58"/>
      <c r="J97" s="58"/>
      <c r="K97" s="59"/>
      <c r="L97" s="59"/>
      <c r="M97" s="59"/>
      <c r="N97" s="55"/>
      <c r="O97" s="51"/>
      <c r="P97" s="54"/>
      <c r="Q97" s="40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1" t="s">
        <v>9</v>
      </c>
      <c r="C98" s="51"/>
      <c r="D98" s="51"/>
      <c r="E98" s="58"/>
      <c r="F98" s="58"/>
      <c r="G98" s="58"/>
      <c r="H98" s="58"/>
      <c r="I98" s="58"/>
      <c r="J98" s="58"/>
      <c r="K98" s="59"/>
      <c r="L98" s="59"/>
      <c r="M98" s="59"/>
      <c r="N98" s="55"/>
      <c r="O98" s="51"/>
      <c r="P98" s="54"/>
      <c r="Q98" s="40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1" t="s">
        <v>7</v>
      </c>
      <c r="C99" s="51"/>
      <c r="D99" s="51"/>
      <c r="E99" s="58"/>
      <c r="F99" s="58"/>
      <c r="G99" s="58"/>
      <c r="H99" s="58"/>
      <c r="I99" s="58"/>
      <c r="J99" s="57"/>
      <c r="K99" s="56"/>
      <c r="L99" s="56"/>
      <c r="M99" s="56"/>
      <c r="N99" s="55"/>
      <c r="O99" s="51"/>
      <c r="P99" s="54"/>
      <c r="Q99" s="40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5" t="s">
        <v>6</v>
      </c>
      <c r="C100" s="53"/>
      <c r="D100" s="53"/>
      <c r="E100" s="58"/>
      <c r="F100" s="58"/>
      <c r="G100" s="58"/>
      <c r="H100" s="58"/>
      <c r="I100" s="58"/>
      <c r="J100" s="57"/>
      <c r="K100" s="56"/>
      <c r="L100" s="56"/>
      <c r="M100" s="56"/>
      <c r="N100" s="55"/>
      <c r="O100" s="53"/>
      <c r="P100" s="54"/>
      <c r="Q100" s="40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5"/>
      <c r="C101" s="45"/>
      <c r="D101" s="45"/>
      <c r="E101" s="48"/>
      <c r="F101" s="48"/>
      <c r="G101" s="48"/>
      <c r="H101" s="48"/>
      <c r="I101" s="48"/>
      <c r="J101" s="48"/>
      <c r="K101" s="47"/>
      <c r="L101" s="47"/>
      <c r="M101" s="47"/>
      <c r="N101" s="52"/>
      <c r="O101" s="45"/>
      <c r="P101" s="11"/>
      <c r="Q101" s="40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3" t="s">
        <v>8</v>
      </c>
      <c r="C102" s="53"/>
      <c r="D102" s="53"/>
      <c r="E102" s="48"/>
      <c r="F102" s="48"/>
      <c r="G102" s="48"/>
      <c r="H102" s="48"/>
      <c r="I102" s="48"/>
      <c r="J102" s="48"/>
      <c r="K102" s="46"/>
      <c r="L102" s="46"/>
      <c r="M102" s="46"/>
      <c r="N102" s="52"/>
      <c r="O102" s="53"/>
      <c r="P102" s="11"/>
      <c r="Q102" s="40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1" t="s">
        <v>7</v>
      </c>
      <c r="C103" s="51"/>
      <c r="D103" s="51"/>
      <c r="E103" s="48"/>
      <c r="F103" s="49"/>
      <c r="G103" s="49"/>
      <c r="H103" s="49"/>
      <c r="I103" s="48"/>
      <c r="J103" s="48"/>
      <c r="K103" s="47"/>
      <c r="L103" s="47"/>
      <c r="M103" s="47"/>
      <c r="N103" s="52"/>
      <c r="O103" s="51"/>
      <c r="P103" s="11"/>
      <c r="Q103" s="40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0" t="s">
        <v>6</v>
      </c>
      <c r="C104" s="45"/>
      <c r="D104" s="45"/>
      <c r="E104" s="48"/>
      <c r="F104" s="49"/>
      <c r="G104" s="49"/>
      <c r="H104" s="49"/>
      <c r="I104" s="48"/>
      <c r="J104" s="48"/>
      <c r="K104" s="47"/>
      <c r="L104" s="47"/>
      <c r="M104" s="46"/>
      <c r="N104" s="13"/>
      <c r="O104" s="45"/>
      <c r="P104" s="11"/>
      <c r="Q104" s="40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4">
        <f>+IF(+SUM(E$65:J$65)=0,0,"Контрола: дефицит/излишък = финансиране с обратен знак (V. + VІ. = 0)")</f>
        <v>0</v>
      </c>
      <c r="C105" s="43"/>
      <c r="D105" s="43"/>
      <c r="E105" s="42">
        <f t="shared" ref="E105:J105" si="17">+E$64+E$66</f>
        <v>0</v>
      </c>
      <c r="F105" s="42">
        <f t="shared" si="17"/>
        <v>0</v>
      </c>
      <c r="G105" s="41">
        <f t="shared" si="17"/>
        <v>0</v>
      </c>
      <c r="H105" s="41">
        <f t="shared" si="17"/>
        <v>0</v>
      </c>
      <c r="I105" s="41">
        <f t="shared" si="17"/>
        <v>0</v>
      </c>
      <c r="J105" s="41">
        <f t="shared" si="17"/>
        <v>0</v>
      </c>
      <c r="K105" s="14"/>
      <c r="L105" s="14"/>
      <c r="M105" s="14"/>
      <c r="N105" s="13"/>
      <c r="O105" s="22"/>
      <c r="P105" s="11"/>
      <c r="Q105" s="40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2"/>
      <c r="C106" s="22"/>
      <c r="D106" s="22"/>
      <c r="E106" s="39"/>
      <c r="F106" s="38"/>
      <c r="G106" s="37"/>
      <c r="H106" s="15"/>
      <c r="I106" s="15"/>
      <c r="K106" s="14"/>
      <c r="L106" s="14"/>
      <c r="M106" s="14"/>
      <c r="N106" s="13"/>
      <c r="O106" s="22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6" t="str">
        <f>+[1]OTCHET!H608</f>
        <v>account-vr@riosv-vr.com</v>
      </c>
      <c r="C107" s="22"/>
      <c r="D107" s="22"/>
      <c r="E107" s="35"/>
      <c r="F107" s="34"/>
      <c r="G107" s="33" t="str">
        <f>+[1]OTCHET!E608</f>
        <v>092/99 12 24</v>
      </c>
      <c r="H107" s="33">
        <f>+[1]OTCHET!F608</f>
        <v>0</v>
      </c>
      <c r="I107" s="24"/>
      <c r="J107" s="32">
        <f>+[1]OTCHET!B608</f>
        <v>45601</v>
      </c>
      <c r="K107" s="14"/>
      <c r="L107" s="14"/>
      <c r="M107" s="14"/>
      <c r="N107" s="13"/>
      <c r="O107" s="22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1" t="s">
        <v>5</v>
      </c>
      <c r="C108" s="30"/>
      <c r="D108" s="30"/>
      <c r="E108" s="29"/>
      <c r="F108" s="29"/>
      <c r="G108" s="452" t="s">
        <v>4</v>
      </c>
      <c r="H108" s="452"/>
      <c r="I108" s="28"/>
      <c r="J108" s="27" t="s">
        <v>3</v>
      </c>
      <c r="K108" s="14"/>
      <c r="L108" s="14"/>
      <c r="M108" s="14"/>
      <c r="N108" s="13"/>
      <c r="O108" s="22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6" t="s">
        <v>2</v>
      </c>
      <c r="C109" s="4"/>
      <c r="D109" s="4"/>
      <c r="E109" s="25"/>
      <c r="F109" s="21"/>
      <c r="G109" s="15"/>
      <c r="H109" s="15"/>
      <c r="I109" s="15"/>
      <c r="J109" s="15"/>
      <c r="K109" s="14"/>
      <c r="L109" s="14"/>
      <c r="M109" s="14"/>
      <c r="N109" s="13"/>
      <c r="O109" s="22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4"/>
      <c r="C110" s="23"/>
      <c r="D110" s="22"/>
      <c r="E110" s="451" t="str">
        <f>+[1]OTCHET!D606</f>
        <v>Катя Каменова, директор на д-ция АФПД</v>
      </c>
      <c r="F110" s="451"/>
      <c r="G110" s="15"/>
      <c r="H110" s="15"/>
      <c r="I110" s="15"/>
      <c r="J110" s="15"/>
      <c r="K110" s="14"/>
      <c r="L110" s="14"/>
      <c r="M110" s="14"/>
      <c r="N110" s="13"/>
      <c r="O110" s="22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5"/>
      <c r="F111" s="15"/>
      <c r="G111" s="15"/>
      <c r="H111" s="15"/>
      <c r="I111" s="15"/>
      <c r="J111" s="15"/>
      <c r="K111" s="14"/>
      <c r="L111" s="14"/>
      <c r="M111" s="14"/>
      <c r="N111" s="13"/>
      <c r="O111" s="23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5"/>
      <c r="F112" s="15"/>
      <c r="G112" s="15"/>
      <c r="H112" s="15"/>
      <c r="I112" s="15"/>
      <c r="J112" s="15"/>
      <c r="K112" s="14"/>
      <c r="L112" s="14"/>
      <c r="M112" s="14"/>
      <c r="N112" s="13"/>
      <c r="O112" s="22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0" t="s">
        <v>1</v>
      </c>
      <c r="C113" s="22"/>
      <c r="D113" s="22"/>
      <c r="E113" s="21"/>
      <c r="F113" s="21"/>
      <c r="G113" s="15"/>
      <c r="H113" s="20" t="s">
        <v>0</v>
      </c>
      <c r="I113" s="19"/>
      <c r="J113" s="18"/>
      <c r="K113" s="14"/>
      <c r="L113" s="14"/>
      <c r="M113" s="14"/>
      <c r="N113" s="13"/>
      <c r="O113" s="17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451" t="str">
        <f>+[1]OTCHET!G603</f>
        <v>Катя Каменова, директор на д-ция АФПД</v>
      </c>
      <c r="F114" s="451"/>
      <c r="G114" s="16"/>
      <c r="H114" s="15"/>
      <c r="I114" s="451" t="str">
        <f>+[1]OTCHET!G606</f>
        <v>инж. Николай Йорданов, директор</v>
      </c>
      <c r="J114" s="451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2</vt:i4>
      </vt:variant>
    </vt:vector>
  </HeadingPairs>
  <TitlesOfParts>
    <vt:vector size="3" baseType="lpstr">
      <vt:lpstr>OTCHETagregirani pokazateli1024</vt:lpstr>
      <vt:lpstr>'OTCHETagregirani pokazateli1024'!Област_печат</vt:lpstr>
      <vt:lpstr>'OTCHETagregirani pokazateli1024'!Печат_заглавия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</dc:creator>
  <cp:lastModifiedBy>Katia</cp:lastModifiedBy>
  <dcterms:created xsi:type="dcterms:W3CDTF">2024-11-12T11:05:55Z</dcterms:created>
  <dcterms:modified xsi:type="dcterms:W3CDTF">2024-11-12T11:25:30Z</dcterms:modified>
</cp:coreProperties>
</file>